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onicacasarin/Documents/ASSUNTOS/MEIO AMBIENTE/FMMA/FINANCEIRO/"/>
    </mc:Choice>
  </mc:AlternateContent>
  <xr:revisionPtr revIDLastSave="0" documentId="13_ncr:1_{B39EDBC2-E6A9-E44E-A2F2-18CCC106C40B}" xr6:coauthVersionLast="47" xr6:coauthVersionMax="47" xr10:uidLastSave="{00000000-0000-0000-0000-000000000000}"/>
  <bookViews>
    <workbookView xWindow="0" yWindow="500" windowWidth="28560" windowHeight="17180" activeTab="3" xr2:uid="{3CF26102-896F-9C48-806A-BCFBAC57C04B}"/>
  </bookViews>
  <sheets>
    <sheet name="2021" sheetId="5" r:id="rId1"/>
    <sheet name="2022" sheetId="1" r:id="rId2"/>
    <sheet name="2023" sheetId="3" r:id="rId3"/>
    <sheet name="202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8" i="4" l="1"/>
  <c r="H58" i="4"/>
  <c r="I60" i="3"/>
  <c r="H60" i="3"/>
  <c r="I56" i="1"/>
  <c r="H56" i="1"/>
  <c r="F56" i="1"/>
  <c r="I25" i="5"/>
  <c r="H25" i="5"/>
  <c r="J53" i="3"/>
  <c r="J40" i="3"/>
  <c r="J8" i="3"/>
  <c r="C58" i="3"/>
  <c r="D58" i="3"/>
  <c r="F58" i="3"/>
  <c r="F34" i="3"/>
  <c r="D34" i="3"/>
  <c r="E25" i="3"/>
  <c r="G25" i="3" s="1"/>
  <c r="C26" i="3"/>
  <c r="E48" i="1"/>
  <c r="D50" i="1"/>
  <c r="F50" i="1"/>
  <c r="C50" i="1"/>
  <c r="J11" i="1"/>
  <c r="J13" i="5"/>
  <c r="J15" i="5" s="1"/>
  <c r="J8" i="5"/>
  <c r="F23" i="5"/>
  <c r="D23" i="5"/>
  <c r="C23" i="5"/>
  <c r="D58" i="4"/>
  <c r="G56" i="4"/>
  <c r="F56" i="4"/>
  <c r="E56" i="4"/>
  <c r="D56" i="4"/>
  <c r="C56" i="4"/>
  <c r="G50" i="4"/>
  <c r="F50" i="4"/>
  <c r="E50" i="4"/>
  <c r="D50" i="4"/>
  <c r="C50" i="4"/>
  <c r="G44" i="4"/>
  <c r="F44" i="4"/>
  <c r="E44" i="4"/>
  <c r="D44" i="4"/>
  <c r="C44" i="4"/>
  <c r="G38" i="4"/>
  <c r="F38" i="4"/>
  <c r="E38" i="4"/>
  <c r="D38" i="4"/>
  <c r="C38" i="4"/>
  <c r="F32" i="4"/>
  <c r="F58" i="4" s="1"/>
  <c r="E32" i="4"/>
  <c r="D32" i="4"/>
  <c r="C32" i="4"/>
  <c r="G24" i="4"/>
  <c r="F24" i="4"/>
  <c r="E24" i="4"/>
  <c r="D24" i="4"/>
  <c r="C24" i="4"/>
  <c r="G21" i="4"/>
  <c r="F21" i="4"/>
  <c r="E21" i="4"/>
  <c r="D21" i="4"/>
  <c r="C21" i="4"/>
  <c r="G15" i="4"/>
  <c r="F15" i="4"/>
  <c r="E15" i="4"/>
  <c r="D15" i="4"/>
  <c r="C15" i="4"/>
  <c r="F7" i="4"/>
  <c r="D7" i="4"/>
  <c r="C7" i="4"/>
  <c r="C58" i="4" s="1"/>
  <c r="F52" i="3"/>
  <c r="D52" i="3"/>
  <c r="C52" i="3"/>
  <c r="F46" i="3"/>
  <c r="D46" i="3"/>
  <c r="C46" i="3"/>
  <c r="F40" i="3"/>
  <c r="D40" i="3"/>
  <c r="C40" i="3"/>
  <c r="F26" i="3"/>
  <c r="D26" i="3"/>
  <c r="F21" i="3"/>
  <c r="D21" i="3"/>
  <c r="C21" i="3"/>
  <c r="F15" i="3"/>
  <c r="D15" i="3"/>
  <c r="C15" i="3"/>
  <c r="F7" i="3"/>
  <c r="D7" i="3"/>
  <c r="C7" i="3"/>
  <c r="F13" i="5"/>
  <c r="D13" i="5"/>
  <c r="E21" i="5"/>
  <c r="G21" i="5" s="1"/>
  <c r="E20" i="5"/>
  <c r="G20" i="5" s="1"/>
  <c r="E19" i="5"/>
  <c r="G19" i="5" s="1"/>
  <c r="E18" i="5"/>
  <c r="G18" i="5" s="1"/>
  <c r="G17" i="5"/>
  <c r="E17" i="5"/>
  <c r="E16" i="5"/>
  <c r="E15" i="5"/>
  <c r="E12" i="5"/>
  <c r="G12" i="5" s="1"/>
  <c r="E11" i="5"/>
  <c r="G11" i="5" s="1"/>
  <c r="E10" i="5"/>
  <c r="G10" i="5" s="1"/>
  <c r="E9" i="5"/>
  <c r="G9" i="5" s="1"/>
  <c r="E8" i="5"/>
  <c r="G8" i="5" s="1"/>
  <c r="E7" i="5"/>
  <c r="G7" i="5" s="1"/>
  <c r="E6" i="5"/>
  <c r="E5" i="5"/>
  <c r="E4" i="5"/>
  <c r="G4" i="5" s="1"/>
  <c r="C13" i="5"/>
  <c r="G6" i="5"/>
  <c r="G5" i="5"/>
  <c r="F54" i="1"/>
  <c r="D54" i="1"/>
  <c r="C54" i="1"/>
  <c r="F44" i="1"/>
  <c r="D44" i="1"/>
  <c r="C44" i="1"/>
  <c r="F38" i="1"/>
  <c r="D38" i="1"/>
  <c r="C38" i="1"/>
  <c r="F32" i="1"/>
  <c r="D32" i="1"/>
  <c r="C32" i="1"/>
  <c r="F26" i="1"/>
  <c r="D26" i="1"/>
  <c r="C26" i="1"/>
  <c r="F21" i="1"/>
  <c r="D21" i="1"/>
  <c r="C21" i="1"/>
  <c r="F18" i="1"/>
  <c r="D18" i="1"/>
  <c r="C18" i="1"/>
  <c r="D7" i="1"/>
  <c r="D13" i="1"/>
  <c r="C13" i="1"/>
  <c r="F7" i="1"/>
  <c r="C7" i="1"/>
  <c r="C56" i="1" l="1"/>
  <c r="C34" i="3"/>
  <c r="C60" i="3"/>
  <c r="D60" i="3"/>
  <c r="F60" i="3"/>
  <c r="D56" i="1"/>
  <c r="C25" i="5"/>
  <c r="E23" i="5"/>
  <c r="D25" i="5"/>
  <c r="F25" i="5"/>
  <c r="G13" i="5"/>
  <c r="E13" i="5"/>
  <c r="G15" i="5"/>
  <c r="G23" i="5" s="1"/>
  <c r="E55" i="4"/>
  <c r="G55" i="4" s="1"/>
  <c r="E54" i="4"/>
  <c r="G54" i="4" s="1"/>
  <c r="E53" i="4"/>
  <c r="G53" i="4" s="1"/>
  <c r="E52" i="4"/>
  <c r="G52" i="4" s="1"/>
  <c r="E49" i="4"/>
  <c r="G49" i="4" s="1"/>
  <c r="E48" i="4"/>
  <c r="G48" i="4" s="1"/>
  <c r="E47" i="4"/>
  <c r="G47" i="4" s="1"/>
  <c r="E46" i="4"/>
  <c r="G46" i="4" s="1"/>
  <c r="E43" i="4"/>
  <c r="G43" i="4" s="1"/>
  <c r="E42" i="4"/>
  <c r="G42" i="4" s="1"/>
  <c r="E41" i="4"/>
  <c r="G41" i="4" s="1"/>
  <c r="E40" i="4"/>
  <c r="G40" i="4" s="1"/>
  <c r="E37" i="4"/>
  <c r="G37" i="4" s="1"/>
  <c r="E36" i="4"/>
  <c r="G36" i="4" s="1"/>
  <c r="E35" i="4"/>
  <c r="G35" i="4" s="1"/>
  <c r="E34" i="4"/>
  <c r="G34" i="4" s="1"/>
  <c r="E31" i="4"/>
  <c r="G31" i="4" s="1"/>
  <c r="E30" i="4"/>
  <c r="G30" i="4" s="1"/>
  <c r="E29" i="4"/>
  <c r="G29" i="4" s="1"/>
  <c r="E28" i="4"/>
  <c r="G28" i="4" s="1"/>
  <c r="E27" i="4"/>
  <c r="G27" i="4" s="1"/>
  <c r="G32" i="4" s="1"/>
  <c r="E26" i="4"/>
  <c r="G26" i="4" s="1"/>
  <c r="E23" i="4"/>
  <c r="G23" i="4" s="1"/>
  <c r="E20" i="4"/>
  <c r="G20" i="4" s="1"/>
  <c r="E19" i="4"/>
  <c r="G19" i="4" s="1"/>
  <c r="E18" i="4"/>
  <c r="G18" i="4" s="1"/>
  <c r="E17" i="4"/>
  <c r="G17" i="4" s="1"/>
  <c r="E14" i="4"/>
  <c r="G14" i="4" s="1"/>
  <c r="E13" i="4"/>
  <c r="G13" i="4" s="1"/>
  <c r="E12" i="4"/>
  <c r="G12" i="4" s="1"/>
  <c r="E11" i="4"/>
  <c r="G11" i="4" s="1"/>
  <c r="E10" i="4"/>
  <c r="G10" i="4" s="1"/>
  <c r="E9" i="4"/>
  <c r="G9" i="4" s="1"/>
  <c r="E6" i="4"/>
  <c r="G6" i="4" s="1"/>
  <c r="E5" i="4"/>
  <c r="G5" i="4" s="1"/>
  <c r="E4" i="4"/>
  <c r="E7" i="4" s="1"/>
  <c r="E58" i="4" s="1"/>
  <c r="G58" i="4" s="1"/>
  <c r="E57" i="3"/>
  <c r="G57" i="3" s="1"/>
  <c r="E56" i="3"/>
  <c r="G56" i="3" s="1"/>
  <c r="E55" i="3"/>
  <c r="G55" i="3" s="1"/>
  <c r="E54" i="3"/>
  <c r="E58" i="3" s="1"/>
  <c r="E51" i="3"/>
  <c r="G51" i="3" s="1"/>
  <c r="E50" i="3"/>
  <c r="G50" i="3" s="1"/>
  <c r="E49" i="3"/>
  <c r="G49" i="3" s="1"/>
  <c r="E48" i="3"/>
  <c r="E45" i="3"/>
  <c r="G45" i="3" s="1"/>
  <c r="E44" i="3"/>
  <c r="G44" i="3" s="1"/>
  <c r="E43" i="3"/>
  <c r="G43" i="3" s="1"/>
  <c r="E42" i="3"/>
  <c r="E39" i="3"/>
  <c r="G39" i="3" s="1"/>
  <c r="E38" i="3"/>
  <c r="G38" i="3" s="1"/>
  <c r="E37" i="3"/>
  <c r="G37" i="3" s="1"/>
  <c r="E36" i="3"/>
  <c r="E33" i="3"/>
  <c r="G33" i="3" s="1"/>
  <c r="E32" i="3"/>
  <c r="G32" i="3" s="1"/>
  <c r="E31" i="3"/>
  <c r="G31" i="3" s="1"/>
  <c r="E30" i="3"/>
  <c r="G30" i="3" s="1"/>
  <c r="E29" i="3"/>
  <c r="G29" i="3" s="1"/>
  <c r="E28" i="3"/>
  <c r="E24" i="3"/>
  <c r="G24" i="3" s="1"/>
  <c r="E23" i="3"/>
  <c r="E20" i="3"/>
  <c r="G20" i="3" s="1"/>
  <c r="E19" i="3"/>
  <c r="G19" i="3" s="1"/>
  <c r="E18" i="3"/>
  <c r="G18" i="3" s="1"/>
  <c r="E17" i="3"/>
  <c r="E14" i="3"/>
  <c r="G14" i="3" s="1"/>
  <c r="E13" i="3"/>
  <c r="G13" i="3" s="1"/>
  <c r="E12" i="3"/>
  <c r="G12" i="3" s="1"/>
  <c r="E11" i="3"/>
  <c r="G11" i="3" s="1"/>
  <c r="E10" i="3"/>
  <c r="G10" i="3" s="1"/>
  <c r="E9" i="3"/>
  <c r="E6" i="3"/>
  <c r="G6" i="3" s="1"/>
  <c r="E5" i="3"/>
  <c r="G5" i="3" s="1"/>
  <c r="E4" i="3"/>
  <c r="E7" i="3" s="1"/>
  <c r="E53" i="1"/>
  <c r="G53" i="1" s="1"/>
  <c r="E37" i="1"/>
  <c r="G37" i="1" s="1"/>
  <c r="E31" i="1"/>
  <c r="G31" i="1" s="1"/>
  <c r="E25" i="1"/>
  <c r="G25" i="1" s="1"/>
  <c r="E42" i="1"/>
  <c r="G42" i="1" s="1"/>
  <c r="G48" i="1"/>
  <c r="G47" i="1"/>
  <c r="G43" i="1"/>
  <c r="G11" i="1"/>
  <c r="G6" i="1"/>
  <c r="G5" i="1"/>
  <c r="E52" i="1"/>
  <c r="E46" i="1"/>
  <c r="G46" i="1" s="1"/>
  <c r="E47" i="1"/>
  <c r="E50" i="1"/>
  <c r="E40" i="1"/>
  <c r="E41" i="1"/>
  <c r="G41" i="1" s="1"/>
  <c r="E43" i="1"/>
  <c r="E34" i="1"/>
  <c r="E35" i="1"/>
  <c r="G35" i="1" s="1"/>
  <c r="E36" i="1"/>
  <c r="G36" i="1" s="1"/>
  <c r="E28" i="1"/>
  <c r="E29" i="1"/>
  <c r="G29" i="1" s="1"/>
  <c r="E30" i="1"/>
  <c r="G30" i="1" s="1"/>
  <c r="E23" i="1"/>
  <c r="E24" i="1"/>
  <c r="G24" i="1" s="1"/>
  <c r="E9" i="1"/>
  <c r="E10" i="1"/>
  <c r="G10" i="1" s="1"/>
  <c r="E11" i="1"/>
  <c r="E6" i="1"/>
  <c r="E5" i="1"/>
  <c r="E4" i="1"/>
  <c r="G4" i="1" s="1"/>
  <c r="E20" i="1"/>
  <c r="E17" i="1"/>
  <c r="G17" i="1" s="1"/>
  <c r="E16" i="1"/>
  <c r="G16" i="1" s="1"/>
  <c r="E15" i="1"/>
  <c r="E12" i="1"/>
  <c r="G40" i="1" l="1"/>
  <c r="E44" i="1"/>
  <c r="G34" i="1"/>
  <c r="G38" i="1" s="1"/>
  <c r="E38" i="1"/>
  <c r="G23" i="1"/>
  <c r="G26" i="1" s="1"/>
  <c r="E26" i="1"/>
  <c r="G44" i="1"/>
  <c r="G28" i="1"/>
  <c r="G32" i="1" s="1"/>
  <c r="E32" i="1"/>
  <c r="E13" i="1"/>
  <c r="G9" i="1"/>
  <c r="G7" i="1"/>
  <c r="E34" i="3"/>
  <c r="G4" i="3"/>
  <c r="G17" i="3"/>
  <c r="E21" i="3"/>
  <c r="G54" i="3"/>
  <c r="G58" i="3"/>
  <c r="G48" i="3"/>
  <c r="G52" i="3" s="1"/>
  <c r="E52" i="3"/>
  <c r="G42" i="3"/>
  <c r="G46" i="3" s="1"/>
  <c r="E46" i="3"/>
  <c r="G36" i="3"/>
  <c r="G40" i="3" s="1"/>
  <c r="E40" i="3"/>
  <c r="G28" i="3"/>
  <c r="G21" i="3"/>
  <c r="G7" i="3"/>
  <c r="G23" i="3"/>
  <c r="G26" i="3" s="1"/>
  <c r="E26" i="3"/>
  <c r="G9" i="3"/>
  <c r="G15" i="3" s="1"/>
  <c r="E15" i="3"/>
  <c r="G52" i="1"/>
  <c r="G54" i="1" s="1"/>
  <c r="E54" i="1"/>
  <c r="G50" i="1"/>
  <c r="G20" i="1"/>
  <c r="G21" i="1" s="1"/>
  <c r="E21" i="1"/>
  <c r="G15" i="1"/>
  <c r="G18" i="1" s="1"/>
  <c r="E18" i="1"/>
  <c r="G12" i="1"/>
  <c r="G13" i="1" s="1"/>
  <c r="E25" i="5"/>
  <c r="G25" i="5"/>
  <c r="E7" i="1"/>
  <c r="G4" i="4"/>
  <c r="G7" i="4" s="1"/>
  <c r="E56" i="1"/>
  <c r="G56" i="1" s="1"/>
  <c r="G34" i="3" l="1"/>
  <c r="E60" i="3"/>
  <c r="G60" i="3" s="1"/>
</calcChain>
</file>

<file path=xl/sharedStrings.xml><?xml version="1.0" encoding="utf-8"?>
<sst xmlns="http://schemas.openxmlformats.org/spreadsheetml/2006/main" count="205" uniqueCount="72">
  <si>
    <t>LOA/ATIVIDADE</t>
  </si>
  <si>
    <t>ELEMENTO</t>
  </si>
  <si>
    <t>R$</t>
  </si>
  <si>
    <t>Material de Consumo</t>
  </si>
  <si>
    <t>Obras e Instalações</t>
  </si>
  <si>
    <t>SUPLEMENTAÇÃO</t>
  </si>
  <si>
    <t>ANULAÇÃO</t>
  </si>
  <si>
    <t>Equipamentos e Mat. Permanente</t>
  </si>
  <si>
    <t>Programa de Ecoturismo</t>
  </si>
  <si>
    <t>TOTAL</t>
  </si>
  <si>
    <t>RESULTADO</t>
  </si>
  <si>
    <t>RESULTADO GERAL</t>
  </si>
  <si>
    <t>Paramentar agentes de controle</t>
  </si>
  <si>
    <t>Serviços terceiros - PJ</t>
  </si>
  <si>
    <t>Equipamentos Permanentes</t>
  </si>
  <si>
    <t>Manutenção de U.A. FMMA</t>
  </si>
  <si>
    <t>Serviços terceiros - PF</t>
  </si>
  <si>
    <t>Programa Hab. Fundiário</t>
  </si>
  <si>
    <t>Estudos P.Publicas ambientais</t>
  </si>
  <si>
    <t>Implantação do SMMA</t>
  </si>
  <si>
    <t>Prog. Preserv. Conserv.e Recuperação</t>
  </si>
  <si>
    <t>Programa de Educação Ambiental</t>
  </si>
  <si>
    <t>Programa apoio a projetos ambientais</t>
  </si>
  <si>
    <t>Servicos Terceiros - PJ</t>
  </si>
  <si>
    <t>Despesa exercícios anteriores</t>
  </si>
  <si>
    <t>Implantação do SMIA</t>
  </si>
  <si>
    <t>Serviços de Tecnologia</t>
  </si>
  <si>
    <t>Aquisção de imóveis</t>
  </si>
  <si>
    <t>Prog. Gestão resíd. sólidos/Saneamento</t>
  </si>
  <si>
    <t>Premiações</t>
  </si>
  <si>
    <t>Serviços Terceiros - PF</t>
  </si>
  <si>
    <t>Indenizações e restituições</t>
  </si>
  <si>
    <t>RESULTADO FINAL</t>
  </si>
  <si>
    <t>Programa Gestão resíduos e saneamento</t>
  </si>
  <si>
    <t>INICIAL</t>
  </si>
  <si>
    <t>Recuperação area degradada</t>
  </si>
  <si>
    <t>Serviços terceiros - PJ (MC)</t>
  </si>
  <si>
    <t>Material de Consumo (MC)</t>
  </si>
  <si>
    <t>Serviços terceiros - PF (MC)</t>
  </si>
  <si>
    <t>Serviços terceiros - PJ (ROY)</t>
  </si>
  <si>
    <t>Obras e Instalações (ROY)</t>
  </si>
  <si>
    <t>Equipamentos Permanentes (MC)</t>
  </si>
  <si>
    <t>Modernização Adm. Publica CMMA</t>
  </si>
  <si>
    <t>Serviços terceiros - PF (ROY)</t>
  </si>
  <si>
    <t>Obras e Instalações (MC)*</t>
  </si>
  <si>
    <t>* suplentação em 2X</t>
  </si>
  <si>
    <t>Equipamentos Permanentes (ROY)**</t>
  </si>
  <si>
    <t>** suplementação em 2X</t>
  </si>
  <si>
    <t>Material de Consumo (ROY)***</t>
  </si>
  <si>
    <t>*** anuladas em 2 X</t>
  </si>
  <si>
    <t>20.800.15</t>
  </si>
  <si>
    <t>Equipamentos Permanentes*</t>
  </si>
  <si>
    <t>*Suplementado em 2x</t>
  </si>
  <si>
    <t>Serviços de TI e Comunicação</t>
  </si>
  <si>
    <t>Serviços terceiros - PJ*</t>
  </si>
  <si>
    <t>* suplementado em 2X</t>
  </si>
  <si>
    <t>Serviços terceiros - PJ**</t>
  </si>
  <si>
    <t>** suplementado em 2X</t>
  </si>
  <si>
    <t>Material de Consumo***</t>
  </si>
  <si>
    <t>Obras e Instalações***</t>
  </si>
  <si>
    <t>*** suplementado em 2 X</t>
  </si>
  <si>
    <t>EMPENHADO</t>
  </si>
  <si>
    <t>PAGO</t>
  </si>
  <si>
    <t>* Não consegui identificar a publicação em B.O. deste valor</t>
  </si>
  <si>
    <r>
      <t xml:space="preserve">Serviços terceiros - PJ </t>
    </r>
    <r>
      <rPr>
        <sz val="14"/>
        <color rgb="FFC00000"/>
        <rFont val="Times New Roman"/>
        <family val="1"/>
      </rPr>
      <t>**</t>
    </r>
  </si>
  <si>
    <r>
      <rPr>
        <sz val="14"/>
        <color rgb="FFC00000"/>
        <rFont val="Times New Roman"/>
        <family val="1"/>
      </rPr>
      <t>**</t>
    </r>
    <r>
      <rPr>
        <sz val="14"/>
        <color theme="1"/>
        <rFont val="Times New Roman"/>
        <family val="1"/>
      </rPr>
      <t xml:space="preserve"> suplementação não localizada em DO</t>
    </r>
  </si>
  <si>
    <r>
      <t>Equipam. e Mat. Permanente</t>
    </r>
    <r>
      <rPr>
        <sz val="14"/>
        <color rgb="FFC00000"/>
        <rFont val="Times New Roman"/>
        <family val="1"/>
      </rPr>
      <t>***</t>
    </r>
  </si>
  <si>
    <r>
      <rPr>
        <sz val="14"/>
        <color rgb="FFC00000"/>
        <rFont val="Times New Roman"/>
        <family val="1"/>
      </rPr>
      <t>***</t>
    </r>
    <r>
      <rPr>
        <sz val="14"/>
        <color theme="1"/>
        <rFont val="Times New Roman"/>
        <family val="1"/>
      </rPr>
      <t xml:space="preserve"> suplementação não localizada em DO</t>
    </r>
  </si>
  <si>
    <r>
      <t>Material de Consumo</t>
    </r>
    <r>
      <rPr>
        <sz val="14"/>
        <color rgb="FFC00000"/>
        <rFont val="Times New Roman"/>
        <family val="1"/>
      </rPr>
      <t>****</t>
    </r>
  </si>
  <si>
    <r>
      <t>Serviços terceiros - PJ</t>
    </r>
    <r>
      <rPr>
        <sz val="14"/>
        <color rgb="FFC00000"/>
        <rFont val="Times New Roman"/>
        <family val="1"/>
      </rPr>
      <t>****</t>
    </r>
  </si>
  <si>
    <r>
      <t>Equip. e Mat, Permanentes</t>
    </r>
    <r>
      <rPr>
        <sz val="14"/>
        <color rgb="FFC00000"/>
        <rFont val="Times New Roman"/>
        <family val="1"/>
      </rPr>
      <t>****</t>
    </r>
  </si>
  <si>
    <r>
      <rPr>
        <sz val="14"/>
        <color rgb="FFC00000"/>
        <rFont val="Times New Roman"/>
        <family val="1"/>
      </rPr>
      <t>****</t>
    </r>
    <r>
      <rPr>
        <sz val="14"/>
        <color theme="1"/>
        <rFont val="Times New Roman"/>
        <family val="1"/>
      </rPr>
      <t xml:space="preserve"> anulações não encontradas em DO.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</si>
</sst>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4" x14ac:knownFonts="1"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rgb="FFFF0000"/>
      <name val="Times New Roman"/>
      <family val="1"/>
    </font>
    <font>
      <sz val="14"/>
      <color theme="4"/>
      <name val="Times New Roman"/>
      <family val="1"/>
    </font>
    <font>
      <b/>
      <sz val="14"/>
      <color theme="4"/>
      <name val="Times New Roman"/>
      <family val="1"/>
    </font>
    <font>
      <sz val="14"/>
      <color rgb="FF00B050"/>
      <name val="Times New Roman"/>
      <family val="1"/>
    </font>
    <font>
      <b/>
      <sz val="14"/>
      <color rgb="FF00B050"/>
      <name val="Times New Roman"/>
      <family val="1"/>
    </font>
    <font>
      <sz val="14"/>
      <color rgb="FFFFC000"/>
      <name val="Times New Roman"/>
      <family val="1"/>
    </font>
    <font>
      <b/>
      <sz val="14"/>
      <color rgb="FFFFC000"/>
      <name val="Times New Roman"/>
      <family val="1"/>
    </font>
    <font>
      <b/>
      <sz val="14"/>
      <color rgb="FF7030A0"/>
      <name val="Times New Roman"/>
      <family val="1"/>
    </font>
    <font>
      <b/>
      <sz val="14"/>
      <color theme="7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4"/>
      <color theme="5"/>
      <name val="Times New Roman"/>
      <family val="1"/>
    </font>
    <font>
      <sz val="14"/>
      <color theme="5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b/>
      <sz val="16"/>
      <color rgb="FFFF0000"/>
      <name val="Times New Roman"/>
      <family val="1"/>
    </font>
    <font>
      <b/>
      <sz val="16"/>
      <color theme="5"/>
      <name val="Times New Roman"/>
      <family val="1"/>
    </font>
    <font>
      <b/>
      <sz val="16"/>
      <color theme="4"/>
      <name val="Times New Roman"/>
      <family val="1"/>
    </font>
    <font>
      <b/>
      <sz val="16"/>
      <color rgb="FF00B050"/>
      <name val="Times New Roman"/>
      <family val="1"/>
    </font>
    <font>
      <sz val="14"/>
      <color theme="7"/>
      <name val="Times New Roman"/>
      <family val="1"/>
    </font>
    <font>
      <b/>
      <sz val="16"/>
      <color theme="7"/>
      <name val="Times New Roman"/>
      <family val="1"/>
    </font>
    <font>
      <sz val="16"/>
      <name val="Times New Roman"/>
      <family val="1"/>
    </font>
    <font>
      <b/>
      <sz val="16"/>
      <color rgb="FFFFC000"/>
      <name val="Times New Roman"/>
      <family val="1"/>
    </font>
    <font>
      <b/>
      <sz val="14"/>
      <color rgb="FFFF85FF"/>
      <name val="Times New Roman"/>
      <family val="1"/>
    </font>
    <font>
      <sz val="14"/>
      <color rgb="FFFF85FF"/>
      <name val="Times New Roman"/>
      <family val="1"/>
    </font>
    <font>
      <sz val="12"/>
      <color theme="1"/>
      <name val="Calibri"/>
      <family val="2"/>
      <scheme val="minor"/>
    </font>
    <font>
      <sz val="16"/>
      <color rgb="FF7030A0"/>
      <name val="Times New Roman"/>
      <family val="1"/>
    </font>
    <font>
      <sz val="16"/>
      <color rgb="FFFF85FF"/>
      <name val="Times New Roman"/>
      <family val="1"/>
    </font>
    <font>
      <sz val="14"/>
      <color rgb="FF7030A0"/>
      <name val="Times New Roman"/>
      <family val="1"/>
    </font>
    <font>
      <sz val="14"/>
      <color rgb="FFC0000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9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" fontId="2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2" fillId="0" borderId="0" xfId="0" applyNumberFormat="1" applyFont="1" applyAlignment="1">
      <alignment horizontal="left"/>
    </xf>
    <xf numFmtId="4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/>
    </xf>
    <xf numFmtId="4" fontId="6" fillId="0" borderId="0" xfId="0" applyNumberFormat="1" applyFont="1" applyAlignment="1">
      <alignment horizontal="right"/>
    </xf>
    <xf numFmtId="4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/>
    <xf numFmtId="4" fontId="4" fillId="0" borderId="0" xfId="0" applyNumberFormat="1" applyFont="1"/>
    <xf numFmtId="0" fontId="7" fillId="0" borderId="0" xfId="0" applyFont="1" applyAlignment="1">
      <alignment horizontal="right"/>
    </xf>
    <xf numFmtId="4" fontId="7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right"/>
    </xf>
    <xf numFmtId="0" fontId="9" fillId="0" borderId="0" xfId="0" applyFont="1" applyAlignment="1">
      <alignment horizontal="right"/>
    </xf>
    <xf numFmtId="4" fontId="9" fillId="0" borderId="0" xfId="0" applyNumberFormat="1" applyFont="1" applyAlignment="1">
      <alignment horizontal="right"/>
    </xf>
    <xf numFmtId="4" fontId="11" fillId="0" borderId="0" xfId="0" applyNumberFormat="1" applyFont="1" applyAlignment="1">
      <alignment horizontal="right"/>
    </xf>
    <xf numFmtId="4" fontId="5" fillId="0" borderId="0" xfId="0" applyNumberFormat="1" applyFont="1"/>
    <xf numFmtId="0" fontId="4" fillId="0" borderId="0" xfId="0" applyFont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4" fontId="10" fillId="0" borderId="0" xfId="0" applyNumberFormat="1" applyFont="1" applyAlignment="1">
      <alignment horizontal="right"/>
    </xf>
    <xf numFmtId="4" fontId="7" fillId="0" borderId="0" xfId="0" applyNumberFormat="1" applyFont="1"/>
    <xf numFmtId="0" fontId="7" fillId="0" borderId="0" xfId="0" applyFont="1"/>
    <xf numFmtId="0" fontId="16" fillId="0" borderId="0" xfId="0" applyFont="1" applyAlignment="1">
      <alignment horizontal="right"/>
    </xf>
    <xf numFmtId="4" fontId="16" fillId="0" borderId="0" xfId="0" applyNumberFormat="1" applyFont="1" applyAlignment="1">
      <alignment horizontal="right"/>
    </xf>
    <xf numFmtId="0" fontId="16" fillId="0" borderId="0" xfId="0" applyFont="1"/>
    <xf numFmtId="4" fontId="15" fillId="0" borderId="0" xfId="0" applyNumberFormat="1" applyFont="1"/>
    <xf numFmtId="4" fontId="15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" fontId="16" fillId="0" borderId="0" xfId="0" applyNumberFormat="1" applyFont="1"/>
    <xf numFmtId="0" fontId="5" fillId="0" borderId="0" xfId="0" applyFont="1" applyAlignment="1">
      <alignment horizontal="left"/>
    </xf>
    <xf numFmtId="4" fontId="8" fillId="0" borderId="0" xfId="0" applyNumberFormat="1" applyFont="1"/>
    <xf numFmtId="2" fontId="4" fillId="0" borderId="0" xfId="0" applyNumberFormat="1" applyFont="1"/>
    <xf numFmtId="2" fontId="5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7" fillId="0" borderId="0" xfId="0" applyNumberFormat="1" applyFont="1" applyAlignment="1">
      <alignment horizontal="right"/>
    </xf>
    <xf numFmtId="4" fontId="19" fillId="0" borderId="0" xfId="0" applyNumberFormat="1" applyFont="1"/>
    <xf numFmtId="4" fontId="20" fillId="0" borderId="0" xfId="0" applyNumberFormat="1" applyFont="1"/>
    <xf numFmtId="4" fontId="21" fillId="0" borderId="0" xfId="0" applyNumberFormat="1" applyFont="1" applyAlignment="1">
      <alignment horizontal="right"/>
    </xf>
    <xf numFmtId="4" fontId="22" fillId="0" borderId="0" xfId="0" applyNumberFormat="1" applyFont="1" applyAlignment="1">
      <alignment horizontal="right"/>
    </xf>
    <xf numFmtId="4" fontId="13" fillId="0" borderId="0" xfId="0" applyNumberFormat="1" applyFont="1" applyAlignment="1">
      <alignment horizontal="right"/>
    </xf>
    <xf numFmtId="2" fontId="4" fillId="0" borderId="0" xfId="0" applyNumberFormat="1" applyFont="1" applyAlignment="1">
      <alignment horizontal="right"/>
    </xf>
    <xf numFmtId="4" fontId="23" fillId="0" borderId="0" xfId="0" applyNumberFormat="1" applyFont="1" applyAlignment="1">
      <alignment horizontal="right"/>
    </xf>
    <xf numFmtId="4" fontId="12" fillId="0" borderId="0" xfId="0" applyNumberFormat="1" applyFont="1" applyAlignment="1">
      <alignment horizontal="right"/>
    </xf>
    <xf numFmtId="0" fontId="23" fillId="0" borderId="0" xfId="0" applyFont="1"/>
    <xf numFmtId="0" fontId="13" fillId="0" borderId="0" xfId="0" applyFont="1" applyAlignment="1">
      <alignment horizontal="right"/>
    </xf>
    <xf numFmtId="4" fontId="19" fillId="0" borderId="0" xfId="0" applyNumberFormat="1" applyFont="1" applyAlignment="1">
      <alignment horizontal="right"/>
    </xf>
    <xf numFmtId="4" fontId="24" fillId="0" borderId="0" xfId="0" applyNumberFormat="1" applyFont="1" applyAlignment="1">
      <alignment horizontal="right"/>
    </xf>
    <xf numFmtId="0" fontId="9" fillId="0" borderId="0" xfId="0" applyFont="1"/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" fillId="0" borderId="0" xfId="0" applyFont="1"/>
    <xf numFmtId="4" fontId="26" fillId="0" borderId="0" xfId="0" applyNumberFormat="1" applyFont="1" applyAlignment="1">
      <alignment horizontal="right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4" fontId="27" fillId="0" borderId="0" xfId="0" applyNumberFormat="1" applyFont="1" applyAlignment="1">
      <alignment horizontal="right"/>
    </xf>
    <xf numFmtId="2" fontId="16" fillId="0" borderId="0" xfId="0" applyNumberFormat="1" applyFont="1"/>
    <xf numFmtId="2" fontId="2" fillId="0" borderId="0" xfId="0" applyNumberFormat="1" applyFont="1" applyAlignment="1">
      <alignment horizontal="right"/>
    </xf>
    <xf numFmtId="4" fontId="2" fillId="0" borderId="0" xfId="0" applyNumberFormat="1" applyFont="1"/>
    <xf numFmtId="4" fontId="1" fillId="0" borderId="0" xfId="0" applyNumberFormat="1" applyFont="1" applyAlignment="1">
      <alignment horizontal="center"/>
    </xf>
    <xf numFmtId="43" fontId="5" fillId="0" borderId="0" xfId="1" applyFont="1" applyAlignment="1">
      <alignment horizontal="right"/>
    </xf>
    <xf numFmtId="0" fontId="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6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4" fontId="5" fillId="0" borderId="0" xfId="1" applyNumberFormat="1" applyFont="1" applyAlignment="1">
      <alignment horizontal="right" vertical="justify"/>
    </xf>
    <xf numFmtId="4" fontId="23" fillId="0" borderId="0" xfId="0" applyNumberFormat="1" applyFont="1"/>
    <xf numFmtId="4" fontId="6" fillId="0" borderId="0" xfId="1" applyNumberFormat="1" applyFont="1" applyAlignment="1">
      <alignment horizontal="right"/>
    </xf>
    <xf numFmtId="4" fontId="5" fillId="0" borderId="0" xfId="0" applyNumberFormat="1" applyFont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4" fontId="28" fillId="0" borderId="0" xfId="0" applyNumberFormat="1" applyFont="1" applyAlignment="1">
      <alignment horizontal="right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28" fillId="0" borderId="0" xfId="0" applyFont="1" applyAlignment="1"/>
    <xf numFmtId="4" fontId="28" fillId="0" borderId="0" xfId="0" applyNumberFormat="1" applyFont="1" applyAlignment="1"/>
    <xf numFmtId="0" fontId="31" fillId="0" borderId="0" xfId="0" applyFont="1" applyAlignment="1"/>
    <xf numFmtId="2" fontId="32" fillId="0" borderId="0" xfId="0" applyNumberFormat="1" applyFont="1" applyAlignment="1">
      <alignment horizontal="right"/>
    </xf>
    <xf numFmtId="4" fontId="27" fillId="0" borderId="0" xfId="0" applyNumberFormat="1" applyFont="1" applyAlignment="1"/>
    <xf numFmtId="2" fontId="11" fillId="0" borderId="0" xfId="0" applyNumberFormat="1" applyFont="1" applyAlignment="1">
      <alignment horizontal="right"/>
    </xf>
    <xf numFmtId="0" fontId="27" fillId="0" borderId="0" xfId="0" applyFont="1" applyAlignment="1">
      <alignment horizontal="center"/>
    </xf>
    <xf numFmtId="4" fontId="28" fillId="0" borderId="0" xfId="0" applyNumberFormat="1" applyFont="1" applyAlignment="1">
      <alignment horizontal="center"/>
    </xf>
    <xf numFmtId="4" fontId="32" fillId="0" borderId="0" xfId="0" applyNumberFormat="1" applyFont="1" applyAlignment="1">
      <alignment horizontal="center"/>
    </xf>
    <xf numFmtId="4" fontId="32" fillId="0" borderId="0" xfId="0" applyNumberFormat="1" applyFont="1" applyAlignment="1">
      <alignment horizontal="right"/>
    </xf>
    <xf numFmtId="4" fontId="31" fillId="0" borderId="0" xfId="0" applyNumberFormat="1" applyFont="1" applyAlignment="1">
      <alignment horizontal="right"/>
    </xf>
    <xf numFmtId="4" fontId="30" fillId="0" borderId="0" xfId="0" applyNumberFormat="1" applyFont="1" applyAlignment="1">
      <alignment horizontal="righ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4" fontId="14" fillId="0" borderId="0" xfId="0" applyNumberFormat="1" applyFont="1"/>
    <xf numFmtId="0" fontId="25" fillId="0" borderId="0" xfId="0" applyFont="1" applyAlignment="1">
      <alignment horizontal="left"/>
    </xf>
    <xf numFmtId="4" fontId="7" fillId="0" borderId="0" xfId="1" applyNumberFormat="1" applyFont="1" applyAlignment="1">
      <alignment horizontal="right"/>
    </xf>
    <xf numFmtId="4" fontId="18" fillId="0" borderId="0" xfId="0" applyNumberFormat="1" applyFont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FF85FF"/>
      <color rgb="FF942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30249-7BED-944E-9E31-C58C60E1EEE4}">
  <dimension ref="A1:K50"/>
  <sheetViews>
    <sheetView topLeftCell="A17" zoomScale="75" workbookViewId="0">
      <selection activeCell="I25" sqref="I25"/>
    </sheetView>
  </sheetViews>
  <sheetFormatPr baseColWidth="10" defaultRowHeight="18" x14ac:dyDescent="0.2"/>
  <cols>
    <col min="1" max="1" width="42.6640625" style="1" customWidth="1"/>
    <col min="2" max="2" width="40" style="1" customWidth="1"/>
    <col min="3" max="3" width="18.5" style="2" customWidth="1"/>
    <col min="4" max="4" width="19.83203125" style="20" customWidth="1"/>
    <col min="5" max="5" width="25.1640625" style="28" customWidth="1"/>
    <col min="6" max="6" width="24.33203125" style="33" customWidth="1"/>
    <col min="7" max="7" width="27.33203125" style="25" customWidth="1"/>
    <col min="8" max="8" width="26.33203125" style="89" customWidth="1"/>
    <col min="9" max="9" width="27.33203125" style="87" customWidth="1"/>
    <col min="10" max="10" width="32.6640625" style="1" customWidth="1"/>
    <col min="11" max="11" width="35.33203125" style="1" customWidth="1"/>
    <col min="12" max="12" width="32.83203125" style="1" customWidth="1"/>
    <col min="13" max="16384" width="10.83203125" style="1"/>
  </cols>
  <sheetData>
    <row r="1" spans="1:11" s="59" customFormat="1" x14ac:dyDescent="0.2">
      <c r="A1" s="59" t="s">
        <v>0</v>
      </c>
      <c r="B1" s="59" t="s">
        <v>1</v>
      </c>
      <c r="C1" s="59" t="s">
        <v>34</v>
      </c>
      <c r="D1" s="55" t="s">
        <v>6</v>
      </c>
      <c r="E1" s="62" t="s">
        <v>10</v>
      </c>
      <c r="F1" s="61" t="s">
        <v>5</v>
      </c>
      <c r="G1" s="58" t="s">
        <v>11</v>
      </c>
      <c r="H1" s="65" t="s">
        <v>61</v>
      </c>
      <c r="I1" s="82" t="s">
        <v>62</v>
      </c>
      <c r="J1" s="1"/>
      <c r="K1" s="1"/>
    </row>
    <row r="2" spans="1:11" x14ac:dyDescent="0.2">
      <c r="D2" s="11"/>
      <c r="E2" s="26"/>
      <c r="F2" s="10"/>
      <c r="G2" s="13"/>
    </row>
    <row r="3" spans="1:11" x14ac:dyDescent="0.2">
      <c r="A3" s="7" t="s">
        <v>35</v>
      </c>
      <c r="C3" s="31"/>
      <c r="D3" s="11"/>
      <c r="E3" s="30"/>
      <c r="F3" s="10"/>
      <c r="G3" s="15"/>
    </row>
    <row r="4" spans="1:11" x14ac:dyDescent="0.2">
      <c r="B4" s="1" t="s">
        <v>37</v>
      </c>
      <c r="C4" s="3">
        <v>300000</v>
      </c>
      <c r="D4" s="12">
        <v>290000</v>
      </c>
      <c r="E4" s="27">
        <f t="shared" ref="E4:E11" si="0">C4-D4</f>
        <v>10000</v>
      </c>
      <c r="F4" s="9">
        <v>0</v>
      </c>
      <c r="G4" s="14">
        <f>E4+F4</f>
        <v>10000</v>
      </c>
      <c r="H4" s="90"/>
    </row>
    <row r="5" spans="1:11" x14ac:dyDescent="0.2">
      <c r="B5" s="1" t="s">
        <v>38</v>
      </c>
      <c r="C5" s="3">
        <v>50000</v>
      </c>
      <c r="D5" s="12">
        <v>23706.22</v>
      </c>
      <c r="E5" s="27">
        <f t="shared" si="0"/>
        <v>26293.78</v>
      </c>
      <c r="F5" s="9">
        <v>0</v>
      </c>
      <c r="G5" s="14">
        <f>C5+F5</f>
        <v>50000</v>
      </c>
      <c r="J5" s="4" t="s">
        <v>45</v>
      </c>
    </row>
    <row r="6" spans="1:11" x14ac:dyDescent="0.2">
      <c r="B6" s="1" t="s">
        <v>39</v>
      </c>
      <c r="C6" s="3">
        <v>1441.12</v>
      </c>
      <c r="D6" s="12">
        <v>0</v>
      </c>
      <c r="E6" s="27">
        <f t="shared" si="0"/>
        <v>1441.12</v>
      </c>
      <c r="F6" s="9">
        <v>851520</v>
      </c>
      <c r="G6" s="14">
        <f>C6+F6</f>
        <v>852961.12</v>
      </c>
      <c r="J6" s="71">
        <v>230000</v>
      </c>
    </row>
    <row r="7" spans="1:11" x14ac:dyDescent="0.2">
      <c r="B7" s="1" t="s">
        <v>36</v>
      </c>
      <c r="C7" s="3">
        <v>300000</v>
      </c>
      <c r="D7" s="12">
        <v>290000</v>
      </c>
      <c r="E7" s="27">
        <f t="shared" si="0"/>
        <v>10000</v>
      </c>
      <c r="F7" s="9">
        <v>0</v>
      </c>
      <c r="G7" s="14">
        <f>E7+F7</f>
        <v>10000</v>
      </c>
      <c r="J7" s="3">
        <v>764913.78</v>
      </c>
    </row>
    <row r="8" spans="1:11" x14ac:dyDescent="0.2">
      <c r="B8" s="1" t="s">
        <v>40</v>
      </c>
      <c r="C8" s="3">
        <v>20000</v>
      </c>
      <c r="D8" s="12">
        <v>0</v>
      </c>
      <c r="E8" s="27">
        <f t="shared" si="0"/>
        <v>20000</v>
      </c>
      <c r="F8" s="9">
        <v>723081.9</v>
      </c>
      <c r="G8" s="14">
        <f>SUM(E8+F8)</f>
        <v>743081.9</v>
      </c>
      <c r="J8" s="72">
        <f>SUM(J6:J7)</f>
        <v>994913.78</v>
      </c>
    </row>
    <row r="9" spans="1:11" x14ac:dyDescent="0.2">
      <c r="B9" s="1" t="s">
        <v>40</v>
      </c>
      <c r="C9" s="3">
        <v>20000</v>
      </c>
      <c r="D9" s="12">
        <v>0</v>
      </c>
      <c r="E9" s="27">
        <f t="shared" si="0"/>
        <v>20000</v>
      </c>
      <c r="F9" s="9">
        <v>0</v>
      </c>
      <c r="G9" s="14">
        <f>SUM(E9:F9)</f>
        <v>20000</v>
      </c>
      <c r="J9" s="4"/>
    </row>
    <row r="10" spans="1:11" x14ac:dyDescent="0.2">
      <c r="B10" s="1" t="s">
        <v>40</v>
      </c>
      <c r="C10" s="3">
        <v>20000</v>
      </c>
      <c r="D10" s="12">
        <v>0</v>
      </c>
      <c r="E10" s="27">
        <f t="shared" si="0"/>
        <v>20000</v>
      </c>
      <c r="F10" s="9">
        <v>0</v>
      </c>
      <c r="G10" s="14">
        <f>E10+F10</f>
        <v>20000</v>
      </c>
      <c r="H10" s="90"/>
      <c r="J10" s="4" t="s">
        <v>47</v>
      </c>
      <c r="K10" s="7"/>
    </row>
    <row r="11" spans="1:11" s="7" customFormat="1" x14ac:dyDescent="0.2">
      <c r="B11" s="1" t="s">
        <v>44</v>
      </c>
      <c r="C11" s="3">
        <v>1000000</v>
      </c>
      <c r="D11" s="12">
        <v>994913.78</v>
      </c>
      <c r="E11" s="27">
        <f t="shared" si="0"/>
        <v>5086.2199999999721</v>
      </c>
      <c r="F11" s="9">
        <v>0</v>
      </c>
      <c r="G11" s="24">
        <f>E11+F11</f>
        <v>5086.2199999999721</v>
      </c>
      <c r="H11" s="89"/>
      <c r="I11" s="87"/>
      <c r="J11" s="71">
        <v>550000</v>
      </c>
      <c r="K11" s="31"/>
    </row>
    <row r="12" spans="1:11" s="31" customFormat="1" x14ac:dyDescent="0.2">
      <c r="A12" s="7"/>
      <c r="B12" s="1" t="s">
        <v>41</v>
      </c>
      <c r="C12" s="3">
        <v>200000</v>
      </c>
      <c r="D12" s="21">
        <v>190000</v>
      </c>
      <c r="E12" s="27">
        <f>C12-D12</f>
        <v>10000</v>
      </c>
      <c r="F12" s="9">
        <v>0</v>
      </c>
      <c r="G12" s="14">
        <f>E12+F12</f>
        <v>10000</v>
      </c>
      <c r="H12" s="89"/>
      <c r="I12" s="87"/>
      <c r="J12" s="71">
        <v>223000</v>
      </c>
      <c r="K12" s="1"/>
    </row>
    <row r="13" spans="1:11" x14ac:dyDescent="0.2">
      <c r="A13" s="31"/>
      <c r="B13" s="31"/>
      <c r="C13" s="6">
        <f>SUM(C4:C12)</f>
        <v>1911441.12</v>
      </c>
      <c r="D13" s="22">
        <f>SUM(D4:D12)</f>
        <v>1788620</v>
      </c>
      <c r="E13" s="30">
        <f>SUM(E4:E12)</f>
        <v>122821.11999999997</v>
      </c>
      <c r="F13" s="8">
        <f>SUM(F4:F12)</f>
        <v>1574601.9</v>
      </c>
      <c r="G13" s="15">
        <f>SUM(G4:G12)</f>
        <v>1721129.24</v>
      </c>
      <c r="J13" s="72">
        <f>SUM(J11:J12)</f>
        <v>773000</v>
      </c>
      <c r="K13" s="7"/>
    </row>
    <row r="14" spans="1:11" s="7" customFormat="1" x14ac:dyDescent="0.2">
      <c r="A14" s="7" t="s">
        <v>42</v>
      </c>
      <c r="B14" s="1"/>
      <c r="C14" s="31"/>
      <c r="D14" s="11"/>
      <c r="E14" s="30"/>
      <c r="F14" s="10"/>
      <c r="G14" s="15"/>
      <c r="H14" s="90"/>
      <c r="I14" s="87"/>
      <c r="J14" s="72">
        <v>306000</v>
      </c>
      <c r="K14" s="1"/>
    </row>
    <row r="15" spans="1:11" x14ac:dyDescent="0.2">
      <c r="B15" s="1" t="s">
        <v>48</v>
      </c>
      <c r="C15" s="3">
        <v>300000</v>
      </c>
      <c r="D15" s="12">
        <v>170800.15</v>
      </c>
      <c r="E15" s="27">
        <f t="shared" ref="E15:E21" si="1">C15-D15</f>
        <v>129199.85</v>
      </c>
      <c r="F15" s="9">
        <v>250000</v>
      </c>
      <c r="G15" s="14">
        <f>E15+F15</f>
        <v>379199.85</v>
      </c>
      <c r="H15" s="90"/>
      <c r="J15" s="6">
        <f>SUM(J13:J14)</f>
        <v>1079000</v>
      </c>
      <c r="K15" s="1" t="s">
        <v>63</v>
      </c>
    </row>
    <row r="16" spans="1:11" x14ac:dyDescent="0.2">
      <c r="B16" s="1" t="s">
        <v>43</v>
      </c>
      <c r="C16" s="3">
        <v>30000</v>
      </c>
      <c r="D16" s="12">
        <v>202199.85</v>
      </c>
      <c r="E16" s="27">
        <f t="shared" si="1"/>
        <v>-172199.85</v>
      </c>
      <c r="F16" s="9">
        <v>172199.85</v>
      </c>
      <c r="G16" s="14">
        <v>0</v>
      </c>
    </row>
    <row r="17" spans="1:11" x14ac:dyDescent="0.2">
      <c r="B17" s="1" t="s">
        <v>39</v>
      </c>
      <c r="C17" s="3">
        <v>300000</v>
      </c>
      <c r="D17" s="12">
        <v>156000</v>
      </c>
      <c r="E17" s="27">
        <f t="shared" si="1"/>
        <v>144000</v>
      </c>
      <c r="F17" s="9">
        <v>600000</v>
      </c>
      <c r="G17" s="14">
        <f>C17+F17</f>
        <v>900000</v>
      </c>
      <c r="H17" s="90">
        <v>4290</v>
      </c>
      <c r="I17" s="92">
        <v>0</v>
      </c>
    </row>
    <row r="18" spans="1:11" x14ac:dyDescent="0.2">
      <c r="B18" s="1" t="s">
        <v>40</v>
      </c>
      <c r="C18" s="3">
        <v>80000</v>
      </c>
      <c r="D18" s="12">
        <v>0</v>
      </c>
      <c r="E18" s="27">
        <f t="shared" si="1"/>
        <v>80000</v>
      </c>
      <c r="F18" s="9">
        <v>0</v>
      </c>
      <c r="G18" s="14">
        <f>SUM(E18+F18)</f>
        <v>80000</v>
      </c>
    </row>
    <row r="19" spans="1:11" x14ac:dyDescent="0.2">
      <c r="B19" s="1" t="s">
        <v>40</v>
      </c>
      <c r="C19" s="3">
        <v>20000</v>
      </c>
      <c r="D19" s="12">
        <v>0</v>
      </c>
      <c r="E19" s="27">
        <f t="shared" si="1"/>
        <v>20000</v>
      </c>
      <c r="F19" s="9">
        <v>600000</v>
      </c>
      <c r="G19" s="14">
        <f>SUM(E19:F19)</f>
        <v>620000</v>
      </c>
      <c r="J19" s="4" t="s">
        <v>49</v>
      </c>
    </row>
    <row r="20" spans="1:11" x14ac:dyDescent="0.2">
      <c r="B20" s="1" t="s">
        <v>40</v>
      </c>
      <c r="C20" s="3">
        <v>5000</v>
      </c>
      <c r="D20" s="12">
        <v>0</v>
      </c>
      <c r="E20" s="27">
        <f t="shared" si="1"/>
        <v>5000</v>
      </c>
      <c r="F20" s="9">
        <v>0</v>
      </c>
      <c r="G20" s="14">
        <f>E20+F20</f>
        <v>5000</v>
      </c>
      <c r="J20" s="3">
        <v>150000</v>
      </c>
    </row>
    <row r="21" spans="1:11" x14ac:dyDescent="0.2">
      <c r="A21" s="7"/>
      <c r="B21" s="1" t="s">
        <v>41</v>
      </c>
      <c r="C21" s="3">
        <v>150000</v>
      </c>
      <c r="D21" s="12">
        <v>0</v>
      </c>
      <c r="E21" s="27">
        <f t="shared" si="1"/>
        <v>150000</v>
      </c>
      <c r="F21" s="9">
        <v>0</v>
      </c>
      <c r="G21" s="24">
        <f>E21+F21</f>
        <v>150000</v>
      </c>
      <c r="H21" s="90"/>
      <c r="J21" s="2" t="s">
        <v>50</v>
      </c>
    </row>
    <row r="22" spans="1:11" ht="20" x14ac:dyDescent="0.2">
      <c r="B22" s="1" t="s">
        <v>46</v>
      </c>
      <c r="C22" s="70">
        <v>0</v>
      </c>
      <c r="D22" s="47">
        <v>0</v>
      </c>
      <c r="E22" s="69">
        <v>0</v>
      </c>
      <c r="F22" s="73">
        <v>1079000</v>
      </c>
      <c r="J22" s="72">
        <v>170800.15</v>
      </c>
      <c r="K22" s="40"/>
    </row>
    <row r="23" spans="1:11" s="40" customFormat="1" ht="20" x14ac:dyDescent="0.2">
      <c r="A23" s="31"/>
      <c r="B23" s="31"/>
      <c r="C23" s="6">
        <f>SUM(C15:C22)</f>
        <v>885000</v>
      </c>
      <c r="D23" s="22">
        <f>SUM(D15:D22)</f>
        <v>529000</v>
      </c>
      <c r="E23" s="30">
        <f>SUM(E15:E22)</f>
        <v>356000</v>
      </c>
      <c r="F23" s="8">
        <f>SUM(F15:F22)</f>
        <v>2701199.85</v>
      </c>
      <c r="G23" s="15">
        <f>SUM(G15:G21)</f>
        <v>2134199.85</v>
      </c>
      <c r="H23" s="91"/>
      <c r="I23" s="88"/>
      <c r="J23" s="4"/>
      <c r="K23" s="1"/>
    </row>
    <row r="24" spans="1:11" x14ac:dyDescent="0.2">
      <c r="C24" s="3"/>
      <c r="D24" s="12"/>
      <c r="E24" s="27"/>
      <c r="F24" s="9"/>
      <c r="G24" s="14"/>
    </row>
    <row r="25" spans="1:11" ht="20" x14ac:dyDescent="0.2">
      <c r="A25" s="39" t="s">
        <v>9</v>
      </c>
      <c r="B25" s="40"/>
      <c r="C25" s="41">
        <f>C13+C23</f>
        <v>2796441.12</v>
      </c>
      <c r="D25" s="42">
        <f>D13+D23</f>
        <v>2317620</v>
      </c>
      <c r="E25" s="43">
        <f>E13+E23</f>
        <v>478821.12</v>
      </c>
      <c r="F25" s="44">
        <f>F13+F23</f>
        <v>4275801.75</v>
      </c>
      <c r="G25" s="45">
        <f>G13+G23</f>
        <v>3855329.09</v>
      </c>
      <c r="H25" s="93">
        <f>SUM(H4:H24)</f>
        <v>4290</v>
      </c>
      <c r="I25" s="94">
        <f>SUM(I4:I24)</f>
        <v>0</v>
      </c>
    </row>
    <row r="26" spans="1:11" s="31" customFormat="1" x14ac:dyDescent="0.2">
      <c r="C26" s="6"/>
      <c r="D26" s="22"/>
      <c r="E26" s="30"/>
      <c r="F26" s="8"/>
      <c r="G26" s="15"/>
      <c r="H26" s="90"/>
      <c r="I26" s="87"/>
    </row>
    <row r="27" spans="1:11" x14ac:dyDescent="0.2">
      <c r="A27" s="7"/>
      <c r="D27" s="11"/>
      <c r="E27" s="26"/>
      <c r="F27" s="10"/>
      <c r="G27" s="13"/>
    </row>
    <row r="28" spans="1:11" x14ac:dyDescent="0.2">
      <c r="C28" s="3"/>
      <c r="D28" s="35"/>
      <c r="E28" s="27"/>
      <c r="F28" s="36"/>
      <c r="G28" s="14"/>
    </row>
    <row r="30" spans="1:11" x14ac:dyDescent="0.2">
      <c r="C30" s="3"/>
      <c r="D30" s="35"/>
      <c r="E30" s="27"/>
      <c r="F30" s="36"/>
      <c r="G30" s="14"/>
    </row>
    <row r="31" spans="1:11" x14ac:dyDescent="0.2">
      <c r="B31" s="5"/>
      <c r="C31" s="3"/>
      <c r="D31" s="35"/>
      <c r="E31" s="27"/>
      <c r="F31" s="36"/>
      <c r="G31" s="14"/>
      <c r="H31" s="90"/>
    </row>
    <row r="32" spans="1:11" s="31" customFormat="1" x14ac:dyDescent="0.2">
      <c r="C32" s="6"/>
      <c r="D32" s="37"/>
      <c r="E32" s="30"/>
      <c r="F32" s="38"/>
      <c r="G32" s="15"/>
      <c r="H32" s="89"/>
      <c r="I32" s="87"/>
    </row>
    <row r="33" spans="1:9" x14ac:dyDescent="0.2">
      <c r="A33" s="7"/>
      <c r="C33" s="3"/>
      <c r="D33" s="12"/>
      <c r="E33" s="26"/>
      <c r="F33" s="9"/>
      <c r="G33" s="13"/>
    </row>
    <row r="34" spans="1:9" x14ac:dyDescent="0.2">
      <c r="C34" s="3"/>
      <c r="D34" s="12"/>
      <c r="E34" s="27"/>
      <c r="F34" s="9"/>
      <c r="G34" s="14"/>
    </row>
    <row r="35" spans="1:9" x14ac:dyDescent="0.2">
      <c r="C35" s="3"/>
      <c r="D35" s="12"/>
      <c r="E35" s="27"/>
      <c r="F35" s="9"/>
      <c r="G35" s="14"/>
      <c r="H35" s="90"/>
    </row>
    <row r="36" spans="1:9" x14ac:dyDescent="0.2">
      <c r="C36" s="3"/>
      <c r="D36" s="12"/>
      <c r="E36" s="27"/>
      <c r="F36" s="9"/>
      <c r="G36" s="14"/>
    </row>
    <row r="37" spans="1:9" x14ac:dyDescent="0.2">
      <c r="C37" s="3"/>
      <c r="D37" s="12"/>
      <c r="E37" s="27"/>
      <c r="F37" s="9"/>
      <c r="G37" s="14"/>
    </row>
    <row r="38" spans="1:9" s="31" customFormat="1" x14ac:dyDescent="0.2">
      <c r="C38" s="6"/>
      <c r="D38" s="22"/>
      <c r="E38" s="30"/>
      <c r="F38" s="8"/>
      <c r="G38" s="15"/>
      <c r="H38" s="89"/>
      <c r="I38" s="87"/>
    </row>
    <row r="39" spans="1:9" x14ac:dyDescent="0.2">
      <c r="A39" s="7"/>
      <c r="D39" s="11"/>
      <c r="E39" s="26"/>
      <c r="F39" s="10"/>
      <c r="G39" s="13"/>
    </row>
    <row r="40" spans="1:9" x14ac:dyDescent="0.2">
      <c r="C40" s="3"/>
      <c r="D40" s="12"/>
      <c r="E40" s="27"/>
      <c r="F40" s="9"/>
      <c r="G40" s="14"/>
    </row>
    <row r="41" spans="1:9" x14ac:dyDescent="0.2">
      <c r="C41" s="3"/>
      <c r="D41" s="12"/>
      <c r="E41" s="27"/>
      <c r="F41" s="9"/>
      <c r="G41" s="14"/>
    </row>
    <row r="42" spans="1:9" x14ac:dyDescent="0.2">
      <c r="C42" s="3"/>
      <c r="D42" s="12"/>
      <c r="E42" s="27"/>
      <c r="F42" s="9"/>
      <c r="G42" s="14"/>
    </row>
    <row r="43" spans="1:9" s="31" customFormat="1" x14ac:dyDescent="0.2">
      <c r="C43" s="6"/>
      <c r="D43" s="22"/>
      <c r="E43" s="30"/>
      <c r="F43" s="8"/>
      <c r="G43" s="15"/>
      <c r="H43" s="89"/>
      <c r="I43" s="87"/>
    </row>
    <row r="44" spans="1:9" x14ac:dyDescent="0.2">
      <c r="A44" s="7"/>
      <c r="C44" s="3"/>
      <c r="D44" s="12"/>
      <c r="E44" s="26"/>
      <c r="F44" s="9"/>
      <c r="G44" s="13"/>
    </row>
    <row r="45" spans="1:9" x14ac:dyDescent="0.2">
      <c r="C45" s="3"/>
      <c r="D45" s="12"/>
      <c r="E45" s="27"/>
      <c r="F45" s="9"/>
      <c r="G45" s="14"/>
    </row>
    <row r="46" spans="1:9" x14ac:dyDescent="0.2">
      <c r="C46" s="3"/>
      <c r="D46" s="12"/>
      <c r="E46" s="27"/>
      <c r="F46" s="9"/>
      <c r="G46" s="14"/>
    </row>
    <row r="47" spans="1:9" s="31" customFormat="1" x14ac:dyDescent="0.2">
      <c r="C47" s="6"/>
      <c r="D47" s="22"/>
      <c r="E47" s="30"/>
      <c r="F47" s="8"/>
      <c r="G47" s="15"/>
      <c r="H47" s="89"/>
      <c r="I47" s="87"/>
    </row>
    <row r="49" spans="3:7" x14ac:dyDescent="0.2">
      <c r="C49" s="1"/>
      <c r="D49" s="1"/>
      <c r="E49" s="1"/>
      <c r="F49" s="1"/>
      <c r="G49" s="1"/>
    </row>
    <row r="50" spans="3:7" x14ac:dyDescent="0.2">
      <c r="E50" s="32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CC56B-202D-D748-8524-CF0E59C8B1D4}">
  <dimension ref="A1:J57"/>
  <sheetViews>
    <sheetView topLeftCell="B48" zoomScale="91" workbookViewId="0">
      <selection activeCell="I56" sqref="I56"/>
    </sheetView>
  </sheetViews>
  <sheetFormatPr baseColWidth="10" defaultRowHeight="18" x14ac:dyDescent="0.2"/>
  <cols>
    <col min="1" max="1" width="42.6640625" style="1" customWidth="1"/>
    <col min="2" max="2" width="35.83203125" style="1" customWidth="1"/>
    <col min="3" max="3" width="18.5" style="2" customWidth="1"/>
    <col min="4" max="4" width="19.83203125" style="20" customWidth="1"/>
    <col min="5" max="5" width="25.1640625" style="28" customWidth="1"/>
    <col min="6" max="6" width="24.33203125" style="33" customWidth="1"/>
    <col min="7" max="7" width="27.33203125" style="25" customWidth="1"/>
    <col min="8" max="8" width="26.33203125" style="67" customWidth="1"/>
    <col min="9" max="9" width="27.33203125" style="83" customWidth="1"/>
    <col min="10" max="10" width="46.1640625" style="1" customWidth="1"/>
    <col min="11" max="16384" width="10.83203125" style="1"/>
  </cols>
  <sheetData>
    <row r="1" spans="1:10" s="59" customFormat="1" x14ac:dyDescent="0.2">
      <c r="A1" s="59" t="s">
        <v>0</v>
      </c>
      <c r="B1" s="59" t="s">
        <v>1</v>
      </c>
      <c r="C1" s="59" t="s">
        <v>34</v>
      </c>
      <c r="D1" s="55" t="s">
        <v>6</v>
      </c>
      <c r="E1" s="62" t="s">
        <v>10</v>
      </c>
      <c r="F1" s="61" t="s">
        <v>5</v>
      </c>
      <c r="G1" s="58" t="s">
        <v>11</v>
      </c>
      <c r="H1" s="65" t="s">
        <v>61</v>
      </c>
      <c r="I1" s="82" t="s">
        <v>62</v>
      </c>
    </row>
    <row r="2" spans="1:10" x14ac:dyDescent="0.2">
      <c r="D2" s="11"/>
      <c r="E2" s="26"/>
      <c r="F2" s="10"/>
      <c r="G2" s="13"/>
      <c r="H2" s="96"/>
      <c r="I2" s="97"/>
    </row>
    <row r="3" spans="1:10" x14ac:dyDescent="0.2">
      <c r="A3" s="7" t="s">
        <v>12</v>
      </c>
      <c r="C3" s="31"/>
      <c r="D3" s="11"/>
      <c r="E3" s="30"/>
      <c r="F3" s="10"/>
      <c r="G3" s="15"/>
      <c r="H3" s="96"/>
      <c r="I3" s="97"/>
    </row>
    <row r="4" spans="1:10" x14ac:dyDescent="0.2">
      <c r="B4" s="1" t="s">
        <v>3</v>
      </c>
      <c r="C4" s="3">
        <v>100000</v>
      </c>
      <c r="D4" s="12">
        <v>0</v>
      </c>
      <c r="E4" s="27">
        <f>C4-D4</f>
        <v>100000</v>
      </c>
      <c r="F4" s="9">
        <v>0</v>
      </c>
      <c r="G4" s="14">
        <f>E4+F4</f>
        <v>100000</v>
      </c>
      <c r="H4" s="85"/>
      <c r="I4" s="98"/>
      <c r="J4" s="74"/>
    </row>
    <row r="5" spans="1:10" x14ac:dyDescent="0.2">
      <c r="B5" s="1" t="s">
        <v>13</v>
      </c>
      <c r="C5" s="3">
        <v>400000</v>
      </c>
      <c r="D5" s="12">
        <v>0</v>
      </c>
      <c r="E5" s="27">
        <f>SUM(C5:D5)</f>
        <v>400000</v>
      </c>
      <c r="F5" s="9">
        <v>0</v>
      </c>
      <c r="G5" s="14">
        <f>C5+F5</f>
        <v>400000</v>
      </c>
      <c r="H5" s="85"/>
      <c r="I5" s="98"/>
      <c r="J5" s="74"/>
    </row>
    <row r="6" spans="1:10" x14ac:dyDescent="0.2">
      <c r="B6" s="1" t="s">
        <v>51</v>
      </c>
      <c r="C6" s="3">
        <v>500000</v>
      </c>
      <c r="D6" s="12">
        <v>0</v>
      </c>
      <c r="E6" s="27">
        <f>SUM(C6:D6)</f>
        <v>500000</v>
      </c>
      <c r="F6" s="9">
        <v>1069694.76</v>
      </c>
      <c r="G6" s="14">
        <f>C6+F6</f>
        <v>1569694.76</v>
      </c>
      <c r="H6" s="85">
        <v>1491000</v>
      </c>
      <c r="I6" s="98">
        <v>1491000</v>
      </c>
      <c r="J6" s="74"/>
    </row>
    <row r="7" spans="1:10" s="7" customFormat="1" x14ac:dyDescent="0.2">
      <c r="C7" s="6">
        <f>SUM(C4:C6)</f>
        <v>1000000</v>
      </c>
      <c r="D7" s="22">
        <f>SUM(D4:D6)</f>
        <v>0</v>
      </c>
      <c r="E7" s="29">
        <f>SUM(E4:E6)</f>
        <v>1000000</v>
      </c>
      <c r="F7" s="8">
        <f>SUM(F4:F6)</f>
        <v>1069694.76</v>
      </c>
      <c r="G7" s="34">
        <f>SUM(G4:G6)</f>
        <v>2069694.76</v>
      </c>
      <c r="H7" s="85"/>
      <c r="I7" s="98"/>
      <c r="J7" s="74"/>
    </row>
    <row r="8" spans="1:10" x14ac:dyDescent="0.2">
      <c r="A8" s="7" t="s">
        <v>15</v>
      </c>
      <c r="D8" s="11"/>
      <c r="E8" s="26"/>
      <c r="F8" s="10"/>
      <c r="G8" s="13"/>
      <c r="H8" s="85"/>
      <c r="I8" s="98"/>
      <c r="J8" s="4" t="s">
        <v>52</v>
      </c>
    </row>
    <row r="9" spans="1:10" x14ac:dyDescent="0.2">
      <c r="B9" s="1" t="s">
        <v>3</v>
      </c>
      <c r="C9" s="3">
        <v>100000</v>
      </c>
      <c r="D9" s="12"/>
      <c r="E9" s="27">
        <f>SUM(C9:D9)</f>
        <v>100000</v>
      </c>
      <c r="F9" s="9">
        <v>0</v>
      </c>
      <c r="G9" s="14">
        <f>E9+F9</f>
        <v>100000</v>
      </c>
      <c r="H9" s="85"/>
      <c r="I9" s="98"/>
      <c r="J9" s="3">
        <v>69694.759999999995</v>
      </c>
    </row>
    <row r="10" spans="1:10" x14ac:dyDescent="0.2">
      <c r="B10" s="1" t="s">
        <v>16</v>
      </c>
      <c r="C10" s="3">
        <v>50000</v>
      </c>
      <c r="D10" s="12"/>
      <c r="E10" s="27">
        <f>SUM(C10:D10)</f>
        <v>50000</v>
      </c>
      <c r="F10" s="9">
        <v>0</v>
      </c>
      <c r="G10" s="14">
        <f>SUM(E10+F10)</f>
        <v>50000</v>
      </c>
      <c r="H10" s="85"/>
      <c r="I10" s="98"/>
      <c r="J10" s="3">
        <v>1000000</v>
      </c>
    </row>
    <row r="11" spans="1:10" x14ac:dyDescent="0.2">
      <c r="B11" s="1" t="s">
        <v>4</v>
      </c>
      <c r="C11" s="3">
        <v>850000</v>
      </c>
      <c r="D11" s="12"/>
      <c r="E11" s="27">
        <f>SUM(C11:D11)</f>
        <v>850000</v>
      </c>
      <c r="F11" s="9">
        <v>0</v>
      </c>
      <c r="G11" s="14">
        <f>SUM(E11:F11)</f>
        <v>850000</v>
      </c>
      <c r="H11" s="85"/>
      <c r="I11" s="98"/>
      <c r="J11" s="72">
        <f>SUM(J9:J10)</f>
        <v>1069694.76</v>
      </c>
    </row>
    <row r="12" spans="1:10" x14ac:dyDescent="0.2">
      <c r="B12" s="1" t="s">
        <v>14</v>
      </c>
      <c r="C12" s="3">
        <v>904725.21</v>
      </c>
      <c r="D12" s="12">
        <v>69694.759999999995</v>
      </c>
      <c r="E12" s="27">
        <f>C12-D12</f>
        <v>835030.45</v>
      </c>
      <c r="F12" s="9">
        <v>0</v>
      </c>
      <c r="G12" s="14">
        <f>SUM(E12:F12)</f>
        <v>835030.45</v>
      </c>
      <c r="H12" s="85"/>
      <c r="I12" s="98"/>
      <c r="J12" s="74"/>
    </row>
    <row r="13" spans="1:10" s="7" customFormat="1" x14ac:dyDescent="0.2">
      <c r="C13" s="6">
        <f>SUM(C9:C12)</f>
        <v>1904725.21</v>
      </c>
      <c r="D13" s="22">
        <f>SUM(D9:D12)</f>
        <v>69694.759999999995</v>
      </c>
      <c r="E13" s="29">
        <f>SUM(E9:E12)</f>
        <v>1835030.45</v>
      </c>
      <c r="F13" s="8">
        <v>0</v>
      </c>
      <c r="G13" s="34">
        <f>SUM(G9:G12)</f>
        <v>1835030.45</v>
      </c>
      <c r="H13" s="85"/>
      <c r="I13" s="98"/>
      <c r="J13" s="74"/>
    </row>
    <row r="14" spans="1:10" x14ac:dyDescent="0.2">
      <c r="A14" s="7" t="s">
        <v>17</v>
      </c>
      <c r="D14" s="11"/>
      <c r="E14" s="26"/>
      <c r="F14" s="10"/>
      <c r="G14" s="13"/>
      <c r="H14" s="85"/>
      <c r="I14" s="98"/>
      <c r="J14" s="74"/>
    </row>
    <row r="15" spans="1:10" x14ac:dyDescent="0.2">
      <c r="B15" s="1" t="s">
        <v>68</v>
      </c>
      <c r="C15" s="3">
        <v>50000</v>
      </c>
      <c r="D15" s="12">
        <v>50000</v>
      </c>
      <c r="E15" s="27">
        <f>C15-D15</f>
        <v>0</v>
      </c>
      <c r="F15" s="9">
        <v>0</v>
      </c>
      <c r="G15" s="14">
        <f>SUM(E15:F15)</f>
        <v>0</v>
      </c>
      <c r="H15" s="85"/>
      <c r="I15" s="98"/>
      <c r="J15" s="74" t="s">
        <v>71</v>
      </c>
    </row>
    <row r="16" spans="1:10" x14ac:dyDescent="0.2">
      <c r="B16" s="1" t="s">
        <v>69</v>
      </c>
      <c r="C16" s="3">
        <v>250000</v>
      </c>
      <c r="D16" s="12">
        <v>250000</v>
      </c>
      <c r="E16" s="27">
        <f>C16-D16</f>
        <v>0</v>
      </c>
      <c r="F16" s="9">
        <v>0</v>
      </c>
      <c r="G16" s="14">
        <f>SUM(E16:F16)</f>
        <v>0</v>
      </c>
      <c r="H16" s="85"/>
      <c r="I16" s="98"/>
      <c r="J16" s="74"/>
    </row>
    <row r="17" spans="1:10" x14ac:dyDescent="0.2">
      <c r="B17" s="1" t="s">
        <v>70</v>
      </c>
      <c r="C17" s="3">
        <v>200000</v>
      </c>
      <c r="D17" s="12">
        <v>200000</v>
      </c>
      <c r="E17" s="27">
        <f>C17-D17</f>
        <v>0</v>
      </c>
      <c r="F17" s="9">
        <v>0</v>
      </c>
      <c r="G17" s="14">
        <f>SUM(E17:F17)</f>
        <v>0</v>
      </c>
      <c r="H17" s="85"/>
      <c r="I17" s="98"/>
      <c r="J17" s="74"/>
    </row>
    <row r="18" spans="1:10" s="7" customFormat="1" x14ac:dyDescent="0.2">
      <c r="C18" s="6">
        <f>SUM(C15:C17)</f>
        <v>500000</v>
      </c>
      <c r="D18" s="22">
        <f>SUM(D15:D17)</f>
        <v>500000</v>
      </c>
      <c r="E18" s="29">
        <f>SUM(E15:E17)</f>
        <v>0</v>
      </c>
      <c r="F18" s="8">
        <f>SUM(F15:F17)</f>
        <v>0</v>
      </c>
      <c r="G18" s="34">
        <f>SUM(G15:G17)</f>
        <v>0</v>
      </c>
      <c r="H18" s="85"/>
      <c r="I18" s="98"/>
      <c r="J18" s="74"/>
    </row>
    <row r="19" spans="1:10" x14ac:dyDescent="0.2">
      <c r="A19" s="7" t="s">
        <v>18</v>
      </c>
      <c r="D19" s="11"/>
      <c r="E19" s="26"/>
      <c r="F19" s="10"/>
      <c r="G19" s="13"/>
      <c r="H19" s="85"/>
      <c r="I19" s="98"/>
      <c r="J19" s="74"/>
    </row>
    <row r="20" spans="1:10" x14ac:dyDescent="0.2">
      <c r="B20" s="1" t="s">
        <v>13</v>
      </c>
      <c r="C20" s="3">
        <v>6200000</v>
      </c>
      <c r="D20" s="12">
        <v>1000000</v>
      </c>
      <c r="E20" s="27">
        <f>C20-D20</f>
        <v>5200000</v>
      </c>
      <c r="F20" s="9">
        <v>0</v>
      </c>
      <c r="G20" s="14">
        <f>SUM(E20:F20)</f>
        <v>5200000</v>
      </c>
      <c r="H20" s="85"/>
      <c r="I20" s="98"/>
      <c r="J20" s="74"/>
    </row>
    <row r="21" spans="1:10" s="31" customFormat="1" x14ac:dyDescent="0.2">
      <c r="C21" s="6">
        <f>SUM(C20)</f>
        <v>6200000</v>
      </c>
      <c r="D21" s="22">
        <f>SUM(D20)</f>
        <v>1000000</v>
      </c>
      <c r="E21" s="30">
        <f>SUM(E20)</f>
        <v>5200000</v>
      </c>
      <c r="F21" s="8">
        <f>SUM(F20)</f>
        <v>0</v>
      </c>
      <c r="G21" s="15">
        <f>SUM(G20)</f>
        <v>5200000</v>
      </c>
      <c r="H21" s="85"/>
      <c r="I21" s="98"/>
      <c r="J21" s="74"/>
    </row>
    <row r="22" spans="1:10" x14ac:dyDescent="0.2">
      <c r="A22" s="7" t="s">
        <v>19</v>
      </c>
      <c r="D22" s="11"/>
      <c r="E22" s="26"/>
      <c r="F22" s="10"/>
      <c r="G22" s="13"/>
      <c r="H22" s="85"/>
      <c r="I22" s="98"/>
      <c r="J22" s="2"/>
    </row>
    <row r="23" spans="1:10" x14ac:dyDescent="0.2">
      <c r="B23" s="1" t="s">
        <v>3</v>
      </c>
      <c r="C23" s="3">
        <v>100000</v>
      </c>
      <c r="D23" s="12">
        <v>0</v>
      </c>
      <c r="E23" s="27">
        <f>SUM(C23:D23)</f>
        <v>100000</v>
      </c>
      <c r="F23" s="9">
        <v>0</v>
      </c>
      <c r="G23" s="14">
        <f>SUM(E23:F23)</f>
        <v>100000</v>
      </c>
      <c r="H23" s="85"/>
      <c r="I23" s="98"/>
      <c r="J23" s="74"/>
    </row>
    <row r="24" spans="1:10" x14ac:dyDescent="0.2">
      <c r="B24" s="1" t="s">
        <v>13</v>
      </c>
      <c r="C24" s="3">
        <v>300000</v>
      </c>
      <c r="D24" s="12">
        <v>0</v>
      </c>
      <c r="E24" s="27">
        <f>SUM(C24:D24)</f>
        <v>300000</v>
      </c>
      <c r="F24" s="9">
        <v>0</v>
      </c>
      <c r="G24" s="14">
        <f>SUM(E24:F24)</f>
        <v>300000</v>
      </c>
      <c r="H24" s="85"/>
      <c r="I24" s="98"/>
      <c r="J24" s="74"/>
    </row>
    <row r="25" spans="1:10" x14ac:dyDescent="0.2">
      <c r="B25" s="1" t="s">
        <v>14</v>
      </c>
      <c r="C25" s="3">
        <v>80000</v>
      </c>
      <c r="D25" s="12">
        <v>0</v>
      </c>
      <c r="E25" s="27">
        <f>SUM(C25:D25)</f>
        <v>80000</v>
      </c>
      <c r="F25" s="9">
        <v>0</v>
      </c>
      <c r="G25" s="14">
        <f>SUM(E25:F25)</f>
        <v>80000</v>
      </c>
      <c r="H25" s="85"/>
      <c r="I25" s="98"/>
      <c r="J25" s="74"/>
    </row>
    <row r="26" spans="1:10" s="31" customFormat="1" x14ac:dyDescent="0.2">
      <c r="C26" s="6">
        <f>SUM(C23:C25)</f>
        <v>480000</v>
      </c>
      <c r="D26" s="22">
        <f>SUM(D23:D25)</f>
        <v>0</v>
      </c>
      <c r="E26" s="30">
        <f>SUM(E23:E25)</f>
        <v>480000</v>
      </c>
      <c r="F26" s="8">
        <f>SUM(F23:F25)</f>
        <v>0</v>
      </c>
      <c r="G26" s="15">
        <f>SUM(G23:G25)</f>
        <v>480000</v>
      </c>
      <c r="H26" s="85"/>
      <c r="I26" s="98"/>
      <c r="J26" s="74"/>
    </row>
    <row r="27" spans="1:10" x14ac:dyDescent="0.2">
      <c r="A27" s="7" t="s">
        <v>20</v>
      </c>
      <c r="D27" s="11"/>
      <c r="E27" s="26"/>
      <c r="F27" s="10"/>
      <c r="G27" s="13"/>
      <c r="H27" s="85"/>
      <c r="I27" s="98"/>
      <c r="J27" s="2"/>
    </row>
    <row r="28" spans="1:10" x14ac:dyDescent="0.2">
      <c r="B28" s="1" t="s">
        <v>3</v>
      </c>
      <c r="C28" s="3">
        <v>307233.46999999997</v>
      </c>
      <c r="D28" s="12">
        <v>0</v>
      </c>
      <c r="E28" s="27">
        <f>SUM(C28:D28)</f>
        <v>307233.46999999997</v>
      </c>
      <c r="F28" s="9">
        <v>0</v>
      </c>
      <c r="G28" s="14">
        <f>SUM(E28:F28)</f>
        <v>307233.46999999997</v>
      </c>
      <c r="H28" s="85"/>
      <c r="I28" s="98"/>
      <c r="J28" s="74"/>
    </row>
    <row r="29" spans="1:10" x14ac:dyDescent="0.2">
      <c r="B29" s="1" t="s">
        <v>13</v>
      </c>
      <c r="C29" s="3">
        <v>2000000</v>
      </c>
      <c r="D29" s="12">
        <v>0</v>
      </c>
      <c r="E29" s="27">
        <f>SUM(C29:D29)</f>
        <v>2000000</v>
      </c>
      <c r="F29" s="9">
        <v>0</v>
      </c>
      <c r="G29" s="14">
        <f>SUM(E29:F29)</f>
        <v>2000000</v>
      </c>
      <c r="H29" s="85"/>
      <c r="I29" s="98"/>
      <c r="J29" s="74"/>
    </row>
    <row r="30" spans="1:10" x14ac:dyDescent="0.2">
      <c r="B30" s="1" t="s">
        <v>4</v>
      </c>
      <c r="C30" s="3">
        <v>2000000</v>
      </c>
      <c r="D30" s="12">
        <v>0</v>
      </c>
      <c r="E30" s="27">
        <f>SUM(C30:D30)</f>
        <v>2000000</v>
      </c>
      <c r="F30" s="9">
        <v>0</v>
      </c>
      <c r="G30" s="14">
        <f>SUM(E30:F30)</f>
        <v>2000000</v>
      </c>
      <c r="H30" s="85"/>
      <c r="I30" s="98"/>
      <c r="J30" s="74"/>
    </row>
    <row r="31" spans="1:10" x14ac:dyDescent="0.2">
      <c r="B31" s="1" t="s">
        <v>14</v>
      </c>
      <c r="C31" s="3">
        <v>1000000</v>
      </c>
      <c r="D31" s="12">
        <v>0</v>
      </c>
      <c r="E31" s="27">
        <f>SUM(C31:D31)</f>
        <v>1000000</v>
      </c>
      <c r="F31" s="9">
        <v>0</v>
      </c>
      <c r="G31" s="14">
        <f>SUM(E31:F31)</f>
        <v>1000000</v>
      </c>
      <c r="H31" s="85"/>
      <c r="I31" s="98"/>
      <c r="J31" s="74"/>
    </row>
    <row r="32" spans="1:10" s="31" customFormat="1" x14ac:dyDescent="0.2">
      <c r="C32" s="6">
        <f>SUM(C28:C31)</f>
        <v>5307233.47</v>
      </c>
      <c r="D32" s="22">
        <f>SUM(D28:D31)</f>
        <v>0</v>
      </c>
      <c r="E32" s="30">
        <f>SUM(E28:E31)</f>
        <v>5307233.47</v>
      </c>
      <c r="F32" s="8">
        <f>SUM(F28:F31)</f>
        <v>0</v>
      </c>
      <c r="G32" s="15">
        <f>SUM(G28:G31)</f>
        <v>5307233.47</v>
      </c>
      <c r="H32" s="85"/>
      <c r="I32" s="98"/>
      <c r="J32" s="74"/>
    </row>
    <row r="33" spans="1:10" x14ac:dyDescent="0.2">
      <c r="A33" s="7" t="s">
        <v>8</v>
      </c>
      <c r="D33" s="11"/>
      <c r="E33" s="26"/>
      <c r="F33" s="10"/>
      <c r="G33" s="13"/>
      <c r="H33" s="85"/>
      <c r="I33" s="98"/>
      <c r="J33" s="2"/>
    </row>
    <row r="34" spans="1:10" x14ac:dyDescent="0.2">
      <c r="B34" s="1" t="s">
        <v>3</v>
      </c>
      <c r="C34" s="3">
        <v>100000</v>
      </c>
      <c r="D34" s="35">
        <v>0</v>
      </c>
      <c r="E34" s="27">
        <f>SUM(C34:D34)</f>
        <v>100000</v>
      </c>
      <c r="F34" s="36">
        <v>0</v>
      </c>
      <c r="G34" s="14">
        <f>SUM(E34:F34)</f>
        <v>100000</v>
      </c>
      <c r="H34" s="85"/>
      <c r="I34" s="98"/>
      <c r="J34" s="74"/>
    </row>
    <row r="35" spans="1:10" x14ac:dyDescent="0.2">
      <c r="B35" s="1" t="s">
        <v>13</v>
      </c>
      <c r="C35" s="3">
        <v>100000</v>
      </c>
      <c r="D35" s="35">
        <v>0</v>
      </c>
      <c r="E35" s="27">
        <f>SUM(C35:D35)</f>
        <v>100000</v>
      </c>
      <c r="F35" s="36">
        <v>0</v>
      </c>
      <c r="G35" s="14">
        <f>SUM(E35:F35)</f>
        <v>100000</v>
      </c>
      <c r="H35" s="85"/>
      <c r="I35" s="98"/>
      <c r="J35" s="74"/>
    </row>
    <row r="36" spans="1:10" x14ac:dyDescent="0.2">
      <c r="B36" s="1" t="s">
        <v>4</v>
      </c>
      <c r="C36" s="3">
        <v>200000</v>
      </c>
      <c r="D36" s="35">
        <v>0</v>
      </c>
      <c r="E36" s="27">
        <f>SUM(C36:D36)</f>
        <v>200000</v>
      </c>
      <c r="F36" s="36">
        <v>0</v>
      </c>
      <c r="G36" s="14">
        <f>SUM(E36:F36)</f>
        <v>200000</v>
      </c>
      <c r="H36" s="85"/>
      <c r="I36" s="98"/>
      <c r="J36" s="74"/>
    </row>
    <row r="37" spans="1:10" x14ac:dyDescent="0.2">
      <c r="B37" s="5" t="s">
        <v>14</v>
      </c>
      <c r="C37" s="3">
        <v>100000</v>
      </c>
      <c r="D37" s="35">
        <v>0</v>
      </c>
      <c r="E37" s="27">
        <f>SUM(C37:D37)</f>
        <v>100000</v>
      </c>
      <c r="F37" s="36">
        <v>0</v>
      </c>
      <c r="G37" s="14">
        <f>SUM(E37:F37)</f>
        <v>100000</v>
      </c>
      <c r="H37" s="85"/>
      <c r="I37" s="98"/>
      <c r="J37" s="74"/>
    </row>
    <row r="38" spans="1:10" s="31" customFormat="1" x14ac:dyDescent="0.2">
      <c r="C38" s="6">
        <f>SUM(C34:C37)</f>
        <v>500000</v>
      </c>
      <c r="D38" s="37">
        <f>SUM(D34:D37)</f>
        <v>0</v>
      </c>
      <c r="E38" s="30">
        <f>SUM(E34:E37)</f>
        <v>500000</v>
      </c>
      <c r="F38" s="38">
        <f>SUM(F34:F37)</f>
        <v>0</v>
      </c>
      <c r="G38" s="15">
        <f>SUM(G34:G37)</f>
        <v>500000</v>
      </c>
      <c r="H38" s="85"/>
      <c r="I38" s="98"/>
      <c r="J38" s="74"/>
    </row>
    <row r="39" spans="1:10" x14ac:dyDescent="0.2">
      <c r="A39" s="7" t="s">
        <v>21</v>
      </c>
      <c r="C39" s="3"/>
      <c r="D39" s="12"/>
      <c r="E39" s="26"/>
      <c r="F39" s="9"/>
      <c r="G39" s="13"/>
      <c r="H39" s="85"/>
      <c r="I39" s="98"/>
      <c r="J39" s="2"/>
    </row>
    <row r="40" spans="1:10" x14ac:dyDescent="0.2">
      <c r="B40" s="1" t="s">
        <v>3</v>
      </c>
      <c r="C40" s="3">
        <v>100000</v>
      </c>
      <c r="D40" s="12">
        <v>0</v>
      </c>
      <c r="E40" s="27">
        <f>SUM(C40:D40)</f>
        <v>100000</v>
      </c>
      <c r="F40" s="9">
        <v>0</v>
      </c>
      <c r="G40" s="14">
        <f>SUM(E40:F40)</f>
        <v>100000</v>
      </c>
      <c r="H40" s="85"/>
      <c r="I40" s="98"/>
      <c r="J40" s="74"/>
    </row>
    <row r="41" spans="1:10" x14ac:dyDescent="0.2">
      <c r="B41" s="1" t="s">
        <v>13</v>
      </c>
      <c r="C41" s="3">
        <v>70000</v>
      </c>
      <c r="D41" s="12">
        <v>0</v>
      </c>
      <c r="E41" s="27">
        <f>SUM(C41:D41)</f>
        <v>70000</v>
      </c>
      <c r="F41" s="9">
        <v>0</v>
      </c>
      <c r="G41" s="14">
        <f>SUM(E41:F41)</f>
        <v>70000</v>
      </c>
      <c r="H41" s="85"/>
      <c r="I41" s="98"/>
      <c r="J41" s="74"/>
    </row>
    <row r="42" spans="1:10" x14ac:dyDescent="0.2">
      <c r="B42" s="1" t="s">
        <v>4</v>
      </c>
      <c r="C42" s="3">
        <v>300000</v>
      </c>
      <c r="D42" s="12">
        <v>0</v>
      </c>
      <c r="E42" s="27">
        <f>SUM(C42:D42)</f>
        <v>300000</v>
      </c>
      <c r="F42" s="9">
        <v>0</v>
      </c>
      <c r="G42" s="14">
        <f>SUM(E42:F42)</f>
        <v>300000</v>
      </c>
      <c r="H42" s="85"/>
      <c r="I42" s="98"/>
      <c r="J42" s="74"/>
    </row>
    <row r="43" spans="1:10" x14ac:dyDescent="0.2">
      <c r="B43" s="1" t="s">
        <v>14</v>
      </c>
      <c r="C43" s="3">
        <v>30000</v>
      </c>
      <c r="D43" s="12">
        <v>0</v>
      </c>
      <c r="E43" s="27">
        <f>SUM(C43:D43)</f>
        <v>30000</v>
      </c>
      <c r="F43" s="9">
        <v>50000</v>
      </c>
      <c r="G43" s="14">
        <f>C43+F43</f>
        <v>80000</v>
      </c>
      <c r="H43" s="85"/>
      <c r="I43" s="98"/>
      <c r="J43" s="74"/>
    </row>
    <row r="44" spans="1:10" s="31" customFormat="1" x14ac:dyDescent="0.2">
      <c r="C44" s="6">
        <f>SUM(C40:C43)</f>
        <v>500000</v>
      </c>
      <c r="D44" s="22">
        <f>SUM(D40:D43)</f>
        <v>0</v>
      </c>
      <c r="E44" s="30">
        <f>SUM(E40:E43)</f>
        <v>500000</v>
      </c>
      <c r="F44" s="8">
        <f>SUM(F40:F43)</f>
        <v>50000</v>
      </c>
      <c r="G44" s="15">
        <f>SUM(G40:G43)</f>
        <v>550000</v>
      </c>
      <c r="H44" s="85"/>
      <c r="I44" s="98"/>
      <c r="J44" s="74"/>
    </row>
    <row r="45" spans="1:10" x14ac:dyDescent="0.2">
      <c r="A45" s="7" t="s">
        <v>33</v>
      </c>
      <c r="D45" s="11"/>
      <c r="E45" s="26"/>
      <c r="F45" s="10"/>
      <c r="G45" s="13"/>
      <c r="H45" s="85"/>
      <c r="I45" s="98"/>
      <c r="J45" s="2"/>
    </row>
    <row r="46" spans="1:10" x14ac:dyDescent="0.2">
      <c r="B46" s="1" t="s">
        <v>3</v>
      </c>
      <c r="C46" s="3">
        <v>207233.47</v>
      </c>
      <c r="D46" s="12">
        <v>0</v>
      </c>
      <c r="E46" s="27">
        <f>SUM(C46:D46)</f>
        <v>207233.47</v>
      </c>
      <c r="F46" s="9">
        <v>0</v>
      </c>
      <c r="G46" s="14">
        <f>SUM(E46:F46)</f>
        <v>207233.47</v>
      </c>
      <c r="H46" s="85"/>
      <c r="I46" s="98"/>
      <c r="J46" s="74"/>
    </row>
    <row r="47" spans="1:10" x14ac:dyDescent="0.2">
      <c r="B47" s="1" t="s">
        <v>64</v>
      </c>
      <c r="C47" s="3">
        <v>2000000</v>
      </c>
      <c r="D47" s="12">
        <v>0</v>
      </c>
      <c r="E47" s="27">
        <f>SUM(C47:D47)</f>
        <v>2000000</v>
      </c>
      <c r="F47" s="9">
        <v>250000</v>
      </c>
      <c r="G47" s="14">
        <f>C47+F48</f>
        <v>2250000</v>
      </c>
      <c r="H47" s="85"/>
      <c r="I47" s="98"/>
      <c r="J47" s="74" t="s">
        <v>65</v>
      </c>
    </row>
    <row r="48" spans="1:10" x14ac:dyDescent="0.2">
      <c r="B48" s="1" t="s">
        <v>66</v>
      </c>
      <c r="C48" s="3">
        <v>800000</v>
      </c>
      <c r="D48" s="12">
        <v>800000</v>
      </c>
      <c r="E48" s="27">
        <f>SUM(C48-D48)</f>
        <v>0</v>
      </c>
      <c r="F48" s="9">
        <v>250000</v>
      </c>
      <c r="G48" s="14">
        <f>C48+F48</f>
        <v>1050000</v>
      </c>
      <c r="H48" s="85"/>
      <c r="I48" s="98"/>
      <c r="J48" s="2" t="s">
        <v>67</v>
      </c>
    </row>
    <row r="49" spans="1:10" s="31" customFormat="1" x14ac:dyDescent="0.2">
      <c r="B49" s="1" t="s">
        <v>4</v>
      </c>
      <c r="C49" s="70">
        <v>0</v>
      </c>
      <c r="D49" s="47">
        <v>0</v>
      </c>
      <c r="E49" s="76">
        <v>0</v>
      </c>
      <c r="F49" s="9">
        <v>800000</v>
      </c>
      <c r="G49" s="77"/>
      <c r="H49" s="85">
        <v>800000</v>
      </c>
      <c r="I49" s="98">
        <v>0</v>
      </c>
      <c r="J49" s="74"/>
    </row>
    <row r="50" spans="1:10" x14ac:dyDescent="0.2">
      <c r="A50" s="31"/>
      <c r="B50" s="31"/>
      <c r="C50" s="6">
        <f>SUM(C46:C49)</f>
        <v>3007233.47</v>
      </c>
      <c r="D50" s="22">
        <f>SUM(D46:D49)</f>
        <v>800000</v>
      </c>
      <c r="E50" s="30">
        <f>SUM(E46:E48)</f>
        <v>2207233.4700000002</v>
      </c>
      <c r="F50" s="8">
        <f>SUM(F46:F49)</f>
        <v>1300000</v>
      </c>
      <c r="G50" s="15">
        <f>SUM(G46:G48)</f>
        <v>3507233.47</v>
      </c>
      <c r="H50" s="85"/>
      <c r="I50" s="98"/>
      <c r="J50" s="2"/>
    </row>
    <row r="51" spans="1:10" x14ac:dyDescent="0.2">
      <c r="A51" s="7" t="s">
        <v>22</v>
      </c>
      <c r="C51" s="3"/>
      <c r="D51" s="12"/>
      <c r="E51" s="26"/>
      <c r="F51" s="9"/>
      <c r="G51" s="13"/>
      <c r="H51" s="85"/>
      <c r="I51" s="98"/>
      <c r="J51" s="74"/>
    </row>
    <row r="52" spans="1:10" x14ac:dyDescent="0.2">
      <c r="B52" s="1" t="s">
        <v>3</v>
      </c>
      <c r="C52" s="3">
        <v>50000</v>
      </c>
      <c r="D52" s="12">
        <v>0</v>
      </c>
      <c r="E52" s="27">
        <f>SUM(C52:D52)</f>
        <v>50000</v>
      </c>
      <c r="F52" s="9">
        <v>0</v>
      </c>
      <c r="G52" s="14">
        <f>SUM(E52:F52)</f>
        <v>50000</v>
      </c>
      <c r="H52" s="85"/>
      <c r="I52" s="98"/>
      <c r="J52" s="74"/>
    </row>
    <row r="53" spans="1:10" s="31" customFormat="1" x14ac:dyDescent="0.2">
      <c r="A53" s="1"/>
      <c r="B53" s="1" t="s">
        <v>23</v>
      </c>
      <c r="C53" s="3">
        <v>150000</v>
      </c>
      <c r="D53" s="12">
        <v>0</v>
      </c>
      <c r="E53" s="27">
        <f>SUM(C53:D53)</f>
        <v>150000</v>
      </c>
      <c r="F53" s="9">
        <v>0</v>
      </c>
      <c r="G53" s="14">
        <f>SUM(E53:F53)</f>
        <v>150000</v>
      </c>
      <c r="H53" s="85"/>
      <c r="I53" s="98"/>
      <c r="J53" s="74"/>
    </row>
    <row r="54" spans="1:10" x14ac:dyDescent="0.2">
      <c r="A54" s="31"/>
      <c r="B54" s="31"/>
      <c r="C54" s="6">
        <f>SUM(C52:C53)</f>
        <v>200000</v>
      </c>
      <c r="D54" s="22">
        <f>SUM(D52:D53)</f>
        <v>0</v>
      </c>
      <c r="E54" s="30">
        <f>SUM(E52:E53)</f>
        <v>200000</v>
      </c>
      <c r="F54" s="8">
        <f>SUM(F52:F53)</f>
        <v>0</v>
      </c>
      <c r="G54" s="15">
        <f>SUM(G52:G53)</f>
        <v>200000</v>
      </c>
      <c r="H54" s="85"/>
      <c r="I54" s="98"/>
      <c r="J54" s="2"/>
    </row>
    <row r="55" spans="1:10" s="40" customFormat="1" ht="20" x14ac:dyDescent="0.2">
      <c r="A55" s="1"/>
      <c r="B55" s="1"/>
      <c r="C55" s="2"/>
      <c r="D55" s="20"/>
      <c r="E55" s="28"/>
      <c r="F55" s="33"/>
      <c r="G55" s="25"/>
      <c r="H55" s="99"/>
      <c r="I55" s="100"/>
      <c r="J55" s="74"/>
    </row>
    <row r="56" spans="1:10" ht="20" x14ac:dyDescent="0.2">
      <c r="A56" s="39" t="s">
        <v>9</v>
      </c>
      <c r="B56" s="40"/>
      <c r="C56" s="41">
        <f>C7+C13+C18+C21+C26+C32+C38+C44+C50+C54</f>
        <v>19599192.149999999</v>
      </c>
      <c r="D56" s="42">
        <f>D13+D18+D21+D26+D32+D38+D44+D50+D54</f>
        <v>2369694.7599999998</v>
      </c>
      <c r="E56" s="43">
        <f>SUM(C56-D56)</f>
        <v>17229497.390000001</v>
      </c>
      <c r="F56" s="44">
        <f>F7+F13+F18+F21+F26+F32+F38+F44+F50+F54</f>
        <v>2419694.7599999998</v>
      </c>
      <c r="G56" s="45">
        <f>SUM(E56:F56)</f>
        <v>19649192.149999999</v>
      </c>
      <c r="H56" s="68">
        <f>SUM(H4:H55)</f>
        <v>2291000</v>
      </c>
      <c r="I56" s="18">
        <f>SUM(I5:I55)</f>
        <v>1491000</v>
      </c>
      <c r="J56" s="75"/>
    </row>
    <row r="57" spans="1:10" x14ac:dyDescent="0.2">
      <c r="E57" s="32"/>
      <c r="J57" s="74"/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FCE76-7ED8-7947-9A72-A538C3948AFC}">
  <dimension ref="A1:J61"/>
  <sheetViews>
    <sheetView topLeftCell="A48" zoomScale="65" zoomScaleNormal="64" workbookViewId="0">
      <selection activeCell="I63" sqref="I63"/>
    </sheetView>
  </sheetViews>
  <sheetFormatPr baseColWidth="10" defaultRowHeight="18" x14ac:dyDescent="0.2"/>
  <cols>
    <col min="1" max="1" width="44.1640625" style="7" customWidth="1"/>
    <col min="2" max="2" width="35.83203125" style="1" customWidth="1"/>
    <col min="3" max="3" width="18.83203125" style="2" customWidth="1"/>
    <col min="4" max="4" width="19.83203125" style="20" customWidth="1"/>
    <col min="5" max="5" width="25.1640625" style="50" customWidth="1"/>
    <col min="6" max="6" width="24.33203125" style="33" customWidth="1"/>
    <col min="7" max="7" width="26.6640625" style="25" customWidth="1"/>
    <col min="8" max="8" width="28.83203125" style="84" customWidth="1"/>
    <col min="9" max="9" width="29.5" style="86" customWidth="1"/>
    <col min="10" max="10" width="49.1640625" style="1" customWidth="1"/>
    <col min="11" max="16384" width="10.83203125" style="1"/>
  </cols>
  <sheetData>
    <row r="1" spans="1:10" s="59" customFormat="1" x14ac:dyDescent="0.2">
      <c r="A1" s="59" t="s">
        <v>0</v>
      </c>
      <c r="B1" s="59" t="s">
        <v>1</v>
      </c>
      <c r="C1" s="59" t="s">
        <v>2</v>
      </c>
      <c r="D1" s="55" t="s">
        <v>6</v>
      </c>
      <c r="E1" s="60" t="s">
        <v>10</v>
      </c>
      <c r="F1" s="61" t="s">
        <v>5</v>
      </c>
      <c r="G1" s="58" t="s">
        <v>32</v>
      </c>
      <c r="H1" s="65" t="s">
        <v>61</v>
      </c>
      <c r="I1" s="82" t="s">
        <v>62</v>
      </c>
    </row>
    <row r="2" spans="1:10" x14ac:dyDescent="0.2">
      <c r="C2" s="3"/>
      <c r="D2" s="21"/>
      <c r="E2" s="48"/>
      <c r="F2" s="19"/>
      <c r="G2" s="14"/>
    </row>
    <row r="3" spans="1:10" x14ac:dyDescent="0.2">
      <c r="A3" s="7" t="s">
        <v>12</v>
      </c>
      <c r="C3" s="3"/>
      <c r="D3" s="21"/>
      <c r="E3" s="48"/>
      <c r="F3" s="19"/>
      <c r="G3" s="14"/>
      <c r="H3" s="85"/>
    </row>
    <row r="4" spans="1:10" x14ac:dyDescent="0.2">
      <c r="B4" s="1" t="s">
        <v>58</v>
      </c>
      <c r="C4" s="3">
        <v>94466.66</v>
      </c>
      <c r="D4" s="21">
        <v>0</v>
      </c>
      <c r="E4" s="48">
        <f>C4-D4</f>
        <v>94466.66</v>
      </c>
      <c r="F4" s="9">
        <v>330000</v>
      </c>
      <c r="G4" s="14">
        <f>SUM(E4:F4)</f>
        <v>424466.66000000003</v>
      </c>
      <c r="H4" s="85"/>
      <c r="I4" s="98"/>
    </row>
    <row r="5" spans="1:10" x14ac:dyDescent="0.2">
      <c r="B5" s="1" t="s">
        <v>54</v>
      </c>
      <c r="C5" s="3">
        <v>94466.66</v>
      </c>
      <c r="D5" s="21">
        <v>0</v>
      </c>
      <c r="E5" s="48">
        <f>C5-D5</f>
        <v>94466.66</v>
      </c>
      <c r="F5" s="9">
        <v>360000</v>
      </c>
      <c r="G5" s="14">
        <f>SUM(E5:F5)</f>
        <v>454466.66000000003</v>
      </c>
      <c r="H5" s="85"/>
      <c r="I5" s="98"/>
      <c r="J5" s="4" t="s">
        <v>55</v>
      </c>
    </row>
    <row r="6" spans="1:10" x14ac:dyDescent="0.2">
      <c r="B6" s="1" t="s">
        <v>14</v>
      </c>
      <c r="C6" s="3">
        <v>94466.68</v>
      </c>
      <c r="D6" s="21">
        <v>0</v>
      </c>
      <c r="E6" s="48">
        <f>C6-D6</f>
        <v>94466.68</v>
      </c>
      <c r="F6" s="9">
        <v>340000</v>
      </c>
      <c r="G6" s="14">
        <f>SUM(E6:F6)</f>
        <v>434466.68</v>
      </c>
      <c r="H6" s="85"/>
      <c r="I6" s="98"/>
      <c r="J6" s="3">
        <v>330000</v>
      </c>
    </row>
    <row r="7" spans="1:10" s="31" customFormat="1" x14ac:dyDescent="0.2">
      <c r="C7" s="6">
        <f>SUM(C4:C6)</f>
        <v>283400</v>
      </c>
      <c r="D7" s="22">
        <f>SUM(D4:D6)</f>
        <v>0</v>
      </c>
      <c r="E7" s="49">
        <f>SUM(E4:E6)</f>
        <v>283400</v>
      </c>
      <c r="F7" s="8">
        <f>SUM(F4:F6)</f>
        <v>1030000</v>
      </c>
      <c r="G7" s="15">
        <f>SUM(G4:G6)</f>
        <v>1313400</v>
      </c>
      <c r="H7" s="68"/>
      <c r="I7" s="18"/>
      <c r="J7" s="3">
        <v>30000</v>
      </c>
    </row>
    <row r="8" spans="1:10" x14ac:dyDescent="0.2">
      <c r="A8" s="7" t="s">
        <v>15</v>
      </c>
      <c r="C8" s="3"/>
      <c r="D8" s="21"/>
      <c r="E8" s="48"/>
      <c r="F8" s="9"/>
      <c r="G8" s="14"/>
      <c r="H8" s="85"/>
      <c r="I8" s="98"/>
      <c r="J8" s="6">
        <f>SUM(J6:J7)</f>
        <v>360000</v>
      </c>
    </row>
    <row r="9" spans="1:10" x14ac:dyDescent="0.2">
      <c r="B9" s="1" t="s">
        <v>3</v>
      </c>
      <c r="C9" s="3">
        <v>90016.31</v>
      </c>
      <c r="D9" s="21">
        <v>30000</v>
      </c>
      <c r="E9" s="48">
        <f t="shared" ref="E9:E14" si="0">C9-D9</f>
        <v>60016.31</v>
      </c>
      <c r="F9" s="9">
        <v>0</v>
      </c>
      <c r="G9" s="14">
        <f t="shared" ref="G9:G14" si="1">SUM(E9:F9)</f>
        <v>60016.31</v>
      </c>
      <c r="H9" s="85"/>
      <c r="I9" s="98"/>
    </row>
    <row r="10" spans="1:10" x14ac:dyDescent="0.2">
      <c r="B10" s="1" t="s">
        <v>13</v>
      </c>
      <c r="C10" s="3">
        <v>90016.31</v>
      </c>
      <c r="D10" s="21">
        <v>0</v>
      </c>
      <c r="E10" s="48">
        <f t="shared" si="0"/>
        <v>90016.31</v>
      </c>
      <c r="F10" s="9">
        <v>100000</v>
      </c>
      <c r="G10" s="14">
        <f t="shared" si="1"/>
        <v>190016.31</v>
      </c>
      <c r="H10" s="85"/>
      <c r="I10" s="98"/>
    </row>
    <row r="11" spans="1:10" x14ac:dyDescent="0.2">
      <c r="B11" s="1" t="s">
        <v>16</v>
      </c>
      <c r="C11" s="3">
        <v>90116.31</v>
      </c>
      <c r="D11" s="21">
        <v>0</v>
      </c>
      <c r="E11" s="48">
        <f t="shared" si="0"/>
        <v>90116.31</v>
      </c>
      <c r="F11" s="9">
        <v>100000</v>
      </c>
      <c r="G11" s="14">
        <f t="shared" si="1"/>
        <v>190116.31</v>
      </c>
      <c r="H11" s="85"/>
      <c r="I11" s="98"/>
    </row>
    <row r="12" spans="1:10" x14ac:dyDescent="0.2">
      <c r="B12" s="1" t="s">
        <v>24</v>
      </c>
      <c r="C12" s="3">
        <v>90716.31</v>
      </c>
      <c r="D12" s="21">
        <v>0</v>
      </c>
      <c r="E12" s="48">
        <f t="shared" si="0"/>
        <v>90716.31</v>
      </c>
      <c r="F12" s="78">
        <v>0</v>
      </c>
      <c r="G12" s="14">
        <f>SUM(E12:F12)</f>
        <v>90716.31</v>
      </c>
      <c r="H12" s="85"/>
      <c r="I12" s="98"/>
    </row>
    <row r="13" spans="1:10" x14ac:dyDescent="0.2">
      <c r="B13" s="1" t="s">
        <v>4</v>
      </c>
      <c r="C13" s="3">
        <v>90216.31</v>
      </c>
      <c r="D13" s="21">
        <v>0</v>
      </c>
      <c r="E13" s="48">
        <f t="shared" si="0"/>
        <v>90216.31</v>
      </c>
      <c r="F13" s="9">
        <v>0</v>
      </c>
      <c r="G13" s="14">
        <f t="shared" si="1"/>
        <v>90216.31</v>
      </c>
      <c r="H13" s="85"/>
      <c r="I13" s="98"/>
    </row>
    <row r="14" spans="1:10" x14ac:dyDescent="0.2">
      <c r="B14" s="1" t="s">
        <v>14</v>
      </c>
      <c r="C14" s="3">
        <v>90216.320000000007</v>
      </c>
      <c r="D14" s="21">
        <v>0</v>
      </c>
      <c r="E14" s="48">
        <f t="shared" si="0"/>
        <v>90216.320000000007</v>
      </c>
      <c r="F14" s="9">
        <v>0</v>
      </c>
      <c r="G14" s="14">
        <f t="shared" si="1"/>
        <v>90216.320000000007</v>
      </c>
      <c r="H14" s="85"/>
      <c r="I14" s="98"/>
    </row>
    <row r="15" spans="1:10" s="31" customFormat="1" x14ac:dyDescent="0.2">
      <c r="C15" s="6">
        <f>SUM(C9:C14)</f>
        <v>541297.87</v>
      </c>
      <c r="D15" s="22">
        <f>SUM(D9:D14)</f>
        <v>30000</v>
      </c>
      <c r="E15" s="49">
        <f>SUM(E9:E14)</f>
        <v>511297.87</v>
      </c>
      <c r="F15" s="8">
        <f>SUM(F9:F14)</f>
        <v>200000</v>
      </c>
      <c r="G15" s="15">
        <f>SUM(G9:G14)</f>
        <v>711297.87000000011</v>
      </c>
      <c r="H15" s="68"/>
      <c r="I15" s="18"/>
    </row>
    <row r="16" spans="1:10" x14ac:dyDescent="0.2">
      <c r="A16" s="7" t="s">
        <v>25</v>
      </c>
      <c r="C16" s="3"/>
      <c r="D16" s="21"/>
      <c r="E16" s="48"/>
      <c r="F16" s="9"/>
      <c r="G16" s="14"/>
      <c r="H16" s="85"/>
      <c r="I16" s="98"/>
    </row>
    <row r="17" spans="1:9" x14ac:dyDescent="0.2">
      <c r="B17" s="1" t="s">
        <v>3</v>
      </c>
      <c r="C17" s="3">
        <v>111000</v>
      </c>
      <c r="D17" s="21">
        <v>0</v>
      </c>
      <c r="E17" s="48">
        <f>C17-D17</f>
        <v>111000</v>
      </c>
      <c r="F17" s="9">
        <v>0</v>
      </c>
      <c r="G17" s="14">
        <f>SUM(E17:F17)</f>
        <v>111000</v>
      </c>
      <c r="H17" s="85"/>
      <c r="I17" s="98"/>
    </row>
    <row r="18" spans="1:9" x14ac:dyDescent="0.2">
      <c r="B18" s="1" t="s">
        <v>13</v>
      </c>
      <c r="C18" s="3">
        <v>68152.240000000005</v>
      </c>
      <c r="D18" s="21">
        <v>0</v>
      </c>
      <c r="E18" s="48">
        <f>C18-D18</f>
        <v>68152.240000000005</v>
      </c>
      <c r="F18" s="9">
        <v>100000</v>
      </c>
      <c r="G18" s="14">
        <f>SUM(E18:F18)</f>
        <v>168152.24</v>
      </c>
      <c r="H18" s="85"/>
      <c r="I18" s="98"/>
    </row>
    <row r="19" spans="1:9" x14ac:dyDescent="0.2">
      <c r="B19" s="1" t="s">
        <v>26</v>
      </c>
      <c r="C19" s="3">
        <v>34076.120000000003</v>
      </c>
      <c r="D19" s="21">
        <v>0</v>
      </c>
      <c r="E19" s="48">
        <f>C19-D19</f>
        <v>34076.120000000003</v>
      </c>
      <c r="F19" s="9">
        <v>100000</v>
      </c>
      <c r="G19" s="14">
        <f>SUM(E19:F19)</f>
        <v>134076.12</v>
      </c>
      <c r="H19" s="85"/>
      <c r="I19" s="98"/>
    </row>
    <row r="20" spans="1:9" x14ac:dyDescent="0.2">
      <c r="B20" s="1" t="s">
        <v>14</v>
      </c>
      <c r="C20" s="3">
        <v>34076.14</v>
      </c>
      <c r="D20" s="21">
        <v>0</v>
      </c>
      <c r="E20" s="48">
        <f>C20-D20</f>
        <v>34076.14</v>
      </c>
      <c r="F20" s="9">
        <v>0</v>
      </c>
      <c r="G20" s="14">
        <f>SUM(E20:F20)</f>
        <v>34076.14</v>
      </c>
      <c r="H20" s="85"/>
      <c r="I20" s="98"/>
    </row>
    <row r="21" spans="1:9" s="31" customFormat="1" x14ac:dyDescent="0.2">
      <c r="C21" s="6">
        <f>SUM(C17:C20)</f>
        <v>247304.5</v>
      </c>
      <c r="D21" s="22">
        <f>SUM(D17:D20)</f>
        <v>0</v>
      </c>
      <c r="E21" s="49">
        <f>SUM(E17:E20)</f>
        <v>247304.5</v>
      </c>
      <c r="F21" s="8">
        <f>SUM(F17:F20)</f>
        <v>200000</v>
      </c>
      <c r="G21" s="15">
        <f>SUM(G17:G20)</f>
        <v>447304.5</v>
      </c>
      <c r="H21" s="68"/>
      <c r="I21" s="18"/>
    </row>
    <row r="22" spans="1:9" x14ac:dyDescent="0.2">
      <c r="A22" s="7" t="s">
        <v>18</v>
      </c>
      <c r="C22" s="3"/>
      <c r="D22" s="21"/>
      <c r="E22" s="48"/>
      <c r="F22" s="9"/>
      <c r="G22" s="14"/>
      <c r="H22" s="85"/>
      <c r="I22" s="98"/>
    </row>
    <row r="23" spans="1:9" x14ac:dyDescent="0.2">
      <c r="B23" s="1" t="s">
        <v>13</v>
      </c>
      <c r="C23" s="3">
        <v>1596665.35</v>
      </c>
      <c r="D23" s="21">
        <v>250000</v>
      </c>
      <c r="E23" s="48">
        <f>C23-D23</f>
        <v>1346665.35</v>
      </c>
      <c r="F23" s="9">
        <v>800000</v>
      </c>
      <c r="G23" s="14">
        <f>SUM(E23:F23)</f>
        <v>2146665.35</v>
      </c>
      <c r="H23" s="85">
        <v>800000</v>
      </c>
      <c r="I23" s="98">
        <v>296779.7</v>
      </c>
    </row>
    <row r="24" spans="1:9" x14ac:dyDescent="0.2">
      <c r="B24" s="1" t="s">
        <v>16</v>
      </c>
      <c r="C24" s="3">
        <v>156114.70000000001</v>
      </c>
      <c r="D24" s="21">
        <v>0</v>
      </c>
      <c r="E24" s="48">
        <f>C24-D24</f>
        <v>156114.70000000001</v>
      </c>
      <c r="F24" s="9">
        <v>0</v>
      </c>
      <c r="G24" s="14">
        <f>SUM(E24:F24)</f>
        <v>156114.70000000001</v>
      </c>
      <c r="H24" s="85"/>
      <c r="I24" s="98"/>
    </row>
    <row r="25" spans="1:9" x14ac:dyDescent="0.2">
      <c r="B25" s="1" t="s">
        <v>53</v>
      </c>
      <c r="C25" s="3">
        <v>0</v>
      </c>
      <c r="D25" s="21">
        <v>0</v>
      </c>
      <c r="E25" s="48">
        <f>C25-D25</f>
        <v>0</v>
      </c>
      <c r="F25" s="9">
        <v>100000</v>
      </c>
      <c r="G25" s="105">
        <f>E25+F25</f>
        <v>100000</v>
      </c>
      <c r="H25" s="85"/>
      <c r="I25" s="98"/>
    </row>
    <row r="26" spans="1:9" x14ac:dyDescent="0.2">
      <c r="A26" s="31"/>
      <c r="B26" s="31"/>
      <c r="C26" s="6">
        <f>SUM(C23:C25)</f>
        <v>1752780.05</v>
      </c>
      <c r="D26" s="22">
        <f>SUM(D23:D24)</f>
        <v>250000</v>
      </c>
      <c r="E26" s="49">
        <f>SUM(E23:E24)</f>
        <v>1502780.05</v>
      </c>
      <c r="F26" s="8">
        <f>SUM(F23:F24)</f>
        <v>800000</v>
      </c>
      <c r="G26" s="15">
        <f>SUM(G23:G24)</f>
        <v>2302780.0500000003</v>
      </c>
      <c r="H26" s="85"/>
      <c r="I26" s="98"/>
    </row>
    <row r="27" spans="1:9" x14ac:dyDescent="0.2">
      <c r="A27" s="7" t="s">
        <v>20</v>
      </c>
      <c r="C27" s="3"/>
      <c r="D27" s="21"/>
      <c r="E27" s="48"/>
      <c r="F27" s="9"/>
      <c r="G27" s="14"/>
      <c r="H27" s="85"/>
      <c r="I27" s="98"/>
    </row>
    <row r="28" spans="1:9" x14ac:dyDescent="0.2">
      <c r="B28" s="1" t="s">
        <v>3</v>
      </c>
      <c r="C28" s="3">
        <v>247615.13</v>
      </c>
      <c r="D28" s="21">
        <v>240000</v>
      </c>
      <c r="E28" s="48">
        <f t="shared" ref="E28:E33" si="2">C28-D28</f>
        <v>7615.1300000000047</v>
      </c>
      <c r="F28" s="9">
        <v>0</v>
      </c>
      <c r="G28" s="14">
        <f t="shared" ref="G28:G33" si="3">SUM(E28:F28)</f>
        <v>7615.1300000000047</v>
      </c>
      <c r="H28" s="85"/>
      <c r="I28" s="98"/>
    </row>
    <row r="29" spans="1:9" x14ac:dyDescent="0.2">
      <c r="B29" s="1" t="s">
        <v>13</v>
      </c>
      <c r="C29" s="3">
        <v>247615.13</v>
      </c>
      <c r="D29" s="21">
        <v>0</v>
      </c>
      <c r="E29" s="48">
        <f t="shared" si="2"/>
        <v>247615.13</v>
      </c>
      <c r="F29" s="9">
        <v>5029948.09</v>
      </c>
      <c r="G29" s="14">
        <f t="shared" si="3"/>
        <v>5277563.22</v>
      </c>
      <c r="H29" s="85">
        <v>2576787.9900000002</v>
      </c>
      <c r="I29" s="98">
        <v>2576787.9900000002</v>
      </c>
    </row>
    <row r="30" spans="1:9" x14ac:dyDescent="0.2">
      <c r="B30" s="1" t="s">
        <v>27</v>
      </c>
      <c r="C30" s="3">
        <v>247615.13</v>
      </c>
      <c r="D30" s="21">
        <v>0</v>
      </c>
      <c r="E30" s="48">
        <f t="shared" si="2"/>
        <v>247615.13</v>
      </c>
      <c r="F30" s="9">
        <v>0</v>
      </c>
      <c r="G30" s="14">
        <f t="shared" si="3"/>
        <v>247615.13</v>
      </c>
      <c r="H30" s="85"/>
      <c r="I30" s="98"/>
    </row>
    <row r="31" spans="1:9" x14ac:dyDescent="0.2">
      <c r="B31" s="1" t="s">
        <v>31</v>
      </c>
      <c r="C31" s="3">
        <v>247615.13</v>
      </c>
      <c r="D31" s="21">
        <v>240000</v>
      </c>
      <c r="E31" s="48">
        <f t="shared" si="2"/>
        <v>7615.1300000000047</v>
      </c>
      <c r="F31" s="9">
        <v>3800000</v>
      </c>
      <c r="G31" s="14">
        <f t="shared" si="3"/>
        <v>3807615.13</v>
      </c>
      <c r="H31" s="85"/>
      <c r="I31" s="98"/>
    </row>
    <row r="32" spans="1:9" x14ac:dyDescent="0.2">
      <c r="B32" s="1" t="s">
        <v>4</v>
      </c>
      <c r="C32" s="3">
        <v>247615.13</v>
      </c>
      <c r="D32" s="21">
        <v>0</v>
      </c>
      <c r="E32" s="48">
        <f t="shared" si="2"/>
        <v>247615.13</v>
      </c>
      <c r="F32" s="9">
        <v>480000</v>
      </c>
      <c r="G32" s="14">
        <f t="shared" si="3"/>
        <v>727615.13</v>
      </c>
      <c r="H32" s="85"/>
      <c r="I32" s="98"/>
    </row>
    <row r="33" spans="1:10" s="31" customFormat="1" x14ac:dyDescent="0.2">
      <c r="A33" s="7"/>
      <c r="B33" s="1" t="s">
        <v>14</v>
      </c>
      <c r="C33" s="3">
        <v>247615.17</v>
      </c>
      <c r="D33" s="21">
        <v>0</v>
      </c>
      <c r="E33" s="48">
        <f t="shared" si="2"/>
        <v>247615.17</v>
      </c>
      <c r="F33" s="9">
        <v>0</v>
      </c>
      <c r="G33" s="14">
        <f t="shared" si="3"/>
        <v>247615.17</v>
      </c>
      <c r="H33" s="68"/>
      <c r="I33" s="18"/>
    </row>
    <row r="34" spans="1:10" x14ac:dyDescent="0.2">
      <c r="A34" s="31"/>
      <c r="B34" s="31"/>
      <c r="C34" s="6">
        <f>SUM(C28:C33)</f>
        <v>1485690.8199999998</v>
      </c>
      <c r="D34" s="22">
        <f>SUM(D28:D33)</f>
        <v>480000</v>
      </c>
      <c r="E34" s="49">
        <f>SUM(E28:E33)</f>
        <v>1005690.8200000001</v>
      </c>
      <c r="F34" s="80">
        <f>SUM(F28:F33)</f>
        <v>9309948.0899999999</v>
      </c>
      <c r="G34" s="15">
        <f>SUM(G28:G33)</f>
        <v>10315638.91</v>
      </c>
      <c r="H34" s="85"/>
      <c r="I34" s="98"/>
    </row>
    <row r="35" spans="1:10" x14ac:dyDescent="0.2">
      <c r="A35" s="7" t="s">
        <v>8</v>
      </c>
      <c r="C35" s="3"/>
      <c r="D35" s="21"/>
      <c r="E35" s="48"/>
      <c r="F35" s="9"/>
      <c r="G35" s="14"/>
      <c r="H35" s="85"/>
      <c r="I35" s="98"/>
    </row>
    <row r="36" spans="1:10" x14ac:dyDescent="0.2">
      <c r="B36" s="1" t="s">
        <v>3</v>
      </c>
      <c r="C36" s="3">
        <v>35425</v>
      </c>
      <c r="D36" s="21">
        <v>0</v>
      </c>
      <c r="E36" s="48">
        <f>C36-D36</f>
        <v>35425</v>
      </c>
      <c r="F36" s="9">
        <v>0</v>
      </c>
      <c r="G36" s="14">
        <f>SUM(E36:F36)</f>
        <v>35425</v>
      </c>
      <c r="H36" s="85"/>
      <c r="I36" s="98"/>
      <c r="J36" s="101"/>
    </row>
    <row r="37" spans="1:10" x14ac:dyDescent="0.2">
      <c r="B37" s="1" t="s">
        <v>56</v>
      </c>
      <c r="C37" s="3">
        <v>35425</v>
      </c>
      <c r="D37" s="21">
        <v>0</v>
      </c>
      <c r="E37" s="48">
        <f>C37-D37</f>
        <v>35425</v>
      </c>
      <c r="F37" s="9">
        <v>1250000</v>
      </c>
      <c r="G37" s="14">
        <f>SUM(E37:F37)</f>
        <v>1285425</v>
      </c>
      <c r="H37" s="85">
        <v>800000</v>
      </c>
      <c r="I37" s="98">
        <v>0</v>
      </c>
      <c r="J37" s="102" t="s">
        <v>57</v>
      </c>
    </row>
    <row r="38" spans="1:10" x14ac:dyDescent="0.2">
      <c r="B38" s="1" t="s">
        <v>4</v>
      </c>
      <c r="C38" s="3">
        <v>35425</v>
      </c>
      <c r="D38" s="21">
        <v>0</v>
      </c>
      <c r="E38" s="48">
        <f>C38-D38</f>
        <v>35425</v>
      </c>
      <c r="F38" s="9">
        <v>0</v>
      </c>
      <c r="G38" s="14">
        <f>SUM(E38:F38)</f>
        <v>35425</v>
      </c>
      <c r="H38" s="85"/>
      <c r="I38" s="98"/>
      <c r="J38" s="103">
        <v>1000000</v>
      </c>
    </row>
    <row r="39" spans="1:10" s="31" customFormat="1" x14ac:dyDescent="0.2">
      <c r="A39" s="7"/>
      <c r="B39" s="5" t="s">
        <v>14</v>
      </c>
      <c r="C39" s="3">
        <v>35425</v>
      </c>
      <c r="D39" s="21">
        <v>0</v>
      </c>
      <c r="E39" s="48">
        <f>C39-D39</f>
        <v>35425</v>
      </c>
      <c r="F39" s="9">
        <v>0</v>
      </c>
      <c r="G39" s="14">
        <f>SUM(E39:F39)</f>
        <v>35425</v>
      </c>
      <c r="H39" s="68"/>
      <c r="I39" s="6"/>
      <c r="J39" s="103">
        <v>250000</v>
      </c>
    </row>
    <row r="40" spans="1:10" x14ac:dyDescent="0.2">
      <c r="A40" s="31"/>
      <c r="B40" s="31"/>
      <c r="C40" s="6">
        <f>SUM(C36:C39)</f>
        <v>141700</v>
      </c>
      <c r="D40" s="22">
        <f>SUM(D36:D39)</f>
        <v>0</v>
      </c>
      <c r="E40" s="49">
        <f>SUM(E36:E39)</f>
        <v>141700</v>
      </c>
      <c r="F40" s="80">
        <f>SUM(F36:F39)</f>
        <v>1250000</v>
      </c>
      <c r="G40" s="15">
        <f>SUM(G36:G39)</f>
        <v>1391700</v>
      </c>
      <c r="H40" s="85"/>
      <c r="I40" s="98"/>
      <c r="J40" s="46">
        <f>SUM(J38:J39)</f>
        <v>1250000</v>
      </c>
    </row>
    <row r="41" spans="1:10" x14ac:dyDescent="0.2">
      <c r="A41" s="7" t="s">
        <v>21</v>
      </c>
      <c r="C41" s="3"/>
      <c r="D41" s="21"/>
      <c r="E41" s="48"/>
      <c r="F41" s="9"/>
      <c r="G41" s="14"/>
      <c r="H41" s="85"/>
      <c r="I41" s="98"/>
      <c r="J41" s="101"/>
    </row>
    <row r="42" spans="1:10" x14ac:dyDescent="0.2">
      <c r="B42" s="1" t="s">
        <v>3</v>
      </c>
      <c r="C42" s="3">
        <v>35425</v>
      </c>
      <c r="D42" s="21">
        <v>0</v>
      </c>
      <c r="E42" s="48">
        <f>C42-D42</f>
        <v>35425</v>
      </c>
      <c r="F42" s="9">
        <v>50000</v>
      </c>
      <c r="G42" s="14">
        <f>SUM(E42:F42)</f>
        <v>85425</v>
      </c>
      <c r="H42" s="85"/>
      <c r="I42" s="98"/>
      <c r="J42" s="101"/>
    </row>
    <row r="43" spans="1:10" x14ac:dyDescent="0.2">
      <c r="B43" s="1" t="s">
        <v>13</v>
      </c>
      <c r="C43" s="3">
        <v>35425</v>
      </c>
      <c r="D43" s="21">
        <v>0</v>
      </c>
      <c r="E43" s="48">
        <f>C43-D43</f>
        <v>35425</v>
      </c>
      <c r="F43" s="9">
        <v>500000</v>
      </c>
      <c r="G43" s="14">
        <f>SUM(E43:F43)</f>
        <v>535425</v>
      </c>
      <c r="H43" s="85"/>
      <c r="I43" s="98"/>
      <c r="J43" s="101"/>
    </row>
    <row r="44" spans="1:10" x14ac:dyDescent="0.2">
      <c r="B44" s="1" t="s">
        <v>4</v>
      </c>
      <c r="C44" s="3">
        <v>35425</v>
      </c>
      <c r="D44" s="21">
        <v>0</v>
      </c>
      <c r="E44" s="48">
        <f>C44-D44</f>
        <v>35425</v>
      </c>
      <c r="F44" s="9">
        <v>0</v>
      </c>
      <c r="G44" s="14">
        <f>SUM(E44:F44)</f>
        <v>35425</v>
      </c>
      <c r="H44" s="85"/>
      <c r="I44" s="98"/>
      <c r="J44" s="101"/>
    </row>
    <row r="45" spans="1:10" s="31" customFormat="1" x14ac:dyDescent="0.2">
      <c r="A45" s="7"/>
      <c r="B45" s="1" t="s">
        <v>14</v>
      </c>
      <c r="C45" s="3">
        <v>35425</v>
      </c>
      <c r="D45" s="21">
        <v>0</v>
      </c>
      <c r="E45" s="48">
        <f>C45-D45</f>
        <v>35425</v>
      </c>
      <c r="F45" s="9">
        <v>150000</v>
      </c>
      <c r="G45" s="14">
        <f>SUM(E45:F45)</f>
        <v>185425</v>
      </c>
      <c r="H45" s="68"/>
      <c r="I45" s="6"/>
      <c r="J45" s="51"/>
    </row>
    <row r="46" spans="1:10" x14ac:dyDescent="0.2">
      <c r="A46" s="31"/>
      <c r="B46" s="31"/>
      <c r="C46" s="6">
        <f>SUM(C42:C45)</f>
        <v>141700</v>
      </c>
      <c r="D46" s="22">
        <f>SUM(D42:D45)</f>
        <v>0</v>
      </c>
      <c r="E46" s="49">
        <f>SUM(E42:E45)</f>
        <v>141700</v>
      </c>
      <c r="F46" s="8">
        <f>SUM(F42:F45)</f>
        <v>700000</v>
      </c>
      <c r="G46" s="15">
        <f>SUM(G42:G45)</f>
        <v>841700</v>
      </c>
      <c r="H46" s="85"/>
      <c r="I46" s="98"/>
      <c r="J46" s="101"/>
    </row>
    <row r="47" spans="1:10" x14ac:dyDescent="0.2">
      <c r="A47" s="7" t="s">
        <v>28</v>
      </c>
      <c r="C47" s="3"/>
      <c r="D47" s="21"/>
      <c r="E47" s="48"/>
      <c r="F47" s="9"/>
      <c r="G47" s="14"/>
      <c r="H47" s="85"/>
      <c r="I47" s="98"/>
      <c r="J47" s="101"/>
    </row>
    <row r="48" spans="1:10" x14ac:dyDescent="0.2">
      <c r="B48" s="1" t="s">
        <v>3</v>
      </c>
      <c r="C48" s="3">
        <v>208127.08</v>
      </c>
      <c r="D48" s="21">
        <v>0</v>
      </c>
      <c r="E48" s="48">
        <f>C48-D48</f>
        <v>208127.08</v>
      </c>
      <c r="F48" s="9">
        <v>0</v>
      </c>
      <c r="G48" s="14">
        <f>SUM(E48:F48)</f>
        <v>208127.08</v>
      </c>
      <c r="H48" s="85"/>
      <c r="I48" s="98"/>
      <c r="J48" s="101"/>
    </row>
    <row r="49" spans="1:10" x14ac:dyDescent="0.2">
      <c r="B49" s="1" t="s">
        <v>13</v>
      </c>
      <c r="C49" s="3">
        <v>208127.08</v>
      </c>
      <c r="D49" s="21">
        <v>0</v>
      </c>
      <c r="E49" s="48">
        <f>C49-D49</f>
        <v>208127.08</v>
      </c>
      <c r="F49" s="9">
        <v>0</v>
      </c>
      <c r="G49" s="14">
        <f>SUM(E49:F49)</f>
        <v>208127.08</v>
      </c>
      <c r="H49" s="85">
        <v>200000</v>
      </c>
      <c r="I49" s="98">
        <v>0</v>
      </c>
      <c r="J49" s="101"/>
    </row>
    <row r="50" spans="1:10" x14ac:dyDescent="0.2">
      <c r="B50" s="1" t="s">
        <v>59</v>
      </c>
      <c r="C50" s="3">
        <v>208127.08</v>
      </c>
      <c r="D50" s="21">
        <v>0</v>
      </c>
      <c r="E50" s="48">
        <f>C50-D50</f>
        <v>208127.08</v>
      </c>
      <c r="F50" s="9">
        <v>11000000</v>
      </c>
      <c r="G50" s="14">
        <f>SUM(E50:F50)</f>
        <v>11208127.08</v>
      </c>
      <c r="H50" s="85">
        <v>8530056.4900000002</v>
      </c>
      <c r="I50" s="98">
        <v>6842879.3300000001</v>
      </c>
      <c r="J50" s="102" t="s">
        <v>60</v>
      </c>
    </row>
    <row r="51" spans="1:10" s="31" customFormat="1" x14ac:dyDescent="0.2">
      <c r="A51" s="7"/>
      <c r="B51" s="1" t="s">
        <v>7</v>
      </c>
      <c r="C51" s="3">
        <v>208127.08</v>
      </c>
      <c r="D51" s="21">
        <v>0</v>
      </c>
      <c r="E51" s="48">
        <f>C51-D51</f>
        <v>208127.08</v>
      </c>
      <c r="F51" s="9">
        <v>0</v>
      </c>
      <c r="G51" s="14">
        <f>SUM(E51:F51)</f>
        <v>208127.08</v>
      </c>
      <c r="H51" s="68"/>
      <c r="I51" s="6"/>
      <c r="J51" s="103">
        <v>9000000</v>
      </c>
    </row>
    <row r="52" spans="1:10" x14ac:dyDescent="0.2">
      <c r="A52" s="31"/>
      <c r="B52" s="31"/>
      <c r="C52" s="6">
        <f>SUM(C48:C51)</f>
        <v>832508.32</v>
      </c>
      <c r="D52" s="22">
        <f>SUM(D48:D51)</f>
        <v>0</v>
      </c>
      <c r="E52" s="49">
        <f>SUM(E48:E51)</f>
        <v>832508.32</v>
      </c>
      <c r="F52" s="8">
        <f>SUM(F48:F51)</f>
        <v>11000000</v>
      </c>
      <c r="G52" s="15">
        <f>SUM(G48:G51)</f>
        <v>11832508.32</v>
      </c>
      <c r="H52" s="85"/>
      <c r="I52" s="98"/>
      <c r="J52" s="103">
        <v>2000000</v>
      </c>
    </row>
    <row r="53" spans="1:10" x14ac:dyDescent="0.2">
      <c r="A53" s="7" t="s">
        <v>22</v>
      </c>
      <c r="C53" s="3"/>
      <c r="D53" s="21"/>
      <c r="E53" s="48"/>
      <c r="F53" s="9"/>
      <c r="G53" s="14"/>
      <c r="H53" s="85"/>
      <c r="I53" s="98"/>
      <c r="J53" s="46">
        <f>SUM(J51:J52)</f>
        <v>11000000</v>
      </c>
    </row>
    <row r="54" spans="1:10" x14ac:dyDescent="0.2">
      <c r="B54" s="1" t="s">
        <v>3</v>
      </c>
      <c r="C54" s="3">
        <v>14170</v>
      </c>
      <c r="D54" s="21">
        <v>0</v>
      </c>
      <c r="E54" s="48">
        <f>C54-D54</f>
        <v>14170</v>
      </c>
      <c r="F54" s="9">
        <v>0</v>
      </c>
      <c r="G54" s="14">
        <f>SUM(E54:F54)</f>
        <v>14170</v>
      </c>
      <c r="H54" s="85"/>
      <c r="I54" s="98"/>
      <c r="J54" s="101"/>
    </row>
    <row r="55" spans="1:10" x14ac:dyDescent="0.2">
      <c r="B55" s="1" t="s">
        <v>29</v>
      </c>
      <c r="C55" s="3">
        <v>14170</v>
      </c>
      <c r="D55" s="21">
        <v>0</v>
      </c>
      <c r="E55" s="48">
        <f>C55-D55</f>
        <v>14170</v>
      </c>
      <c r="F55" s="9">
        <v>100000</v>
      </c>
      <c r="G55" s="14">
        <f>SUM(E55:F55)</f>
        <v>114170</v>
      </c>
      <c r="H55" s="85"/>
      <c r="I55" s="98"/>
      <c r="J55" s="101"/>
    </row>
    <row r="56" spans="1:10" x14ac:dyDescent="0.2">
      <c r="B56" s="1" t="s">
        <v>23</v>
      </c>
      <c r="C56" s="3">
        <v>14170</v>
      </c>
      <c r="D56" s="21">
        <v>0</v>
      </c>
      <c r="E56" s="48">
        <f>C56-D56</f>
        <v>14170</v>
      </c>
      <c r="F56" s="9">
        <v>100000</v>
      </c>
      <c r="G56" s="14">
        <f>SUM(E56:F56)</f>
        <v>114170</v>
      </c>
      <c r="H56" s="85"/>
      <c r="I56" s="98"/>
      <c r="J56" s="101"/>
    </row>
    <row r="57" spans="1:10" s="31" customFormat="1" x14ac:dyDescent="0.2">
      <c r="A57" s="7"/>
      <c r="B57" s="1" t="s">
        <v>30</v>
      </c>
      <c r="C57" s="3">
        <v>14170</v>
      </c>
      <c r="D57" s="21">
        <v>0</v>
      </c>
      <c r="E57" s="48">
        <f>C57-D57</f>
        <v>14170</v>
      </c>
      <c r="F57" s="9">
        <v>100000</v>
      </c>
      <c r="G57" s="14">
        <f>SUM(E57:F57)</f>
        <v>114170</v>
      </c>
      <c r="H57" s="68"/>
      <c r="I57" s="6"/>
      <c r="J57" s="51"/>
    </row>
    <row r="58" spans="1:10" x14ac:dyDescent="0.2">
      <c r="A58" s="31"/>
      <c r="B58" s="31"/>
      <c r="C58" s="6">
        <f>SUM(C54:C57)</f>
        <v>56680</v>
      </c>
      <c r="D58" s="22">
        <f>SUM(D54:D57)</f>
        <v>0</v>
      </c>
      <c r="E58" s="49">
        <f>SUM(E54:E57)</f>
        <v>56680</v>
      </c>
      <c r="F58" s="8">
        <f>SUM(F54:F57)</f>
        <v>300000</v>
      </c>
      <c r="G58" s="15">
        <f>SUM(G54:G57)</f>
        <v>356680</v>
      </c>
      <c r="H58" s="85"/>
      <c r="I58" s="98"/>
      <c r="J58" s="101"/>
    </row>
    <row r="59" spans="1:10" s="40" customFormat="1" ht="20" x14ac:dyDescent="0.2">
      <c r="A59" s="7"/>
      <c r="B59" s="1"/>
      <c r="C59" s="3"/>
      <c r="D59" s="21"/>
      <c r="E59" s="48"/>
      <c r="F59" s="9"/>
      <c r="G59" s="14"/>
      <c r="H59" s="99"/>
      <c r="I59" s="106"/>
      <c r="J59" s="104"/>
    </row>
    <row r="60" spans="1:10" ht="20" x14ac:dyDescent="0.2">
      <c r="A60" s="39" t="s">
        <v>9</v>
      </c>
      <c r="B60" s="40"/>
      <c r="C60" s="41">
        <f>C7+C15+C21+C26+C34+C40+C46+C52+C58</f>
        <v>5483061.5600000005</v>
      </c>
      <c r="D60" s="52">
        <f>D7+D15+D21+D26+D34+D40+D46+D52+D58</f>
        <v>760000</v>
      </c>
      <c r="E60" s="53">
        <f>E7+E15+E21+E26+E34+E40+E46+E52+E58</f>
        <v>4723061.5600000005</v>
      </c>
      <c r="F60" s="44">
        <f>F7+F15+F21+F26+F34+F40+F46+F52+F58</f>
        <v>24789948.09</v>
      </c>
      <c r="G60" s="45">
        <f>SUM(E60+F60)</f>
        <v>29513009.649999999</v>
      </c>
      <c r="H60" s="68">
        <f>SUM(H4:H59)</f>
        <v>12906844.48</v>
      </c>
      <c r="I60" s="18">
        <f>SUM(I4:I59)</f>
        <v>9716447.0199999996</v>
      </c>
      <c r="J60" s="101"/>
    </row>
    <row r="61" spans="1:10" x14ac:dyDescent="0.2">
      <c r="C61" s="3"/>
      <c r="D61" s="21"/>
      <c r="E61" s="79"/>
      <c r="F61" s="81"/>
      <c r="G61" s="24"/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8B7A4-1A18-2042-9C51-29B219DF3908}">
  <dimension ref="A1:I60"/>
  <sheetViews>
    <sheetView tabSelected="1" topLeftCell="A26" zoomScale="75" workbookViewId="0">
      <selection activeCell="I58" sqref="I58"/>
    </sheetView>
  </sheetViews>
  <sheetFormatPr baseColWidth="10" defaultRowHeight="18" x14ac:dyDescent="0.2"/>
  <cols>
    <col min="1" max="1" width="39.5" style="7" customWidth="1"/>
    <col min="2" max="2" width="35.83203125" style="1" customWidth="1"/>
    <col min="3" max="3" width="18.83203125" style="2" customWidth="1"/>
    <col min="4" max="4" width="19.83203125" style="20" customWidth="1"/>
    <col min="5" max="5" width="25.1640625" style="54" customWidth="1"/>
    <col min="6" max="6" width="24.33203125" style="10" customWidth="1"/>
    <col min="7" max="7" width="26.6640625" style="13" customWidth="1"/>
    <col min="8" max="8" width="27.6640625" style="67" customWidth="1"/>
    <col min="9" max="9" width="26" style="86" customWidth="1"/>
    <col min="10" max="16384" width="10.83203125" style="1"/>
  </cols>
  <sheetData>
    <row r="1" spans="1:9" s="4" customFormat="1" x14ac:dyDescent="0.2">
      <c r="A1" s="59" t="s">
        <v>0</v>
      </c>
      <c r="B1" s="59" t="s">
        <v>1</v>
      </c>
      <c r="C1" s="59" t="s">
        <v>2</v>
      </c>
      <c r="D1" s="55" t="s">
        <v>6</v>
      </c>
      <c r="E1" s="56" t="s">
        <v>10</v>
      </c>
      <c r="F1" s="57" t="s">
        <v>5</v>
      </c>
      <c r="G1" s="58" t="s">
        <v>32</v>
      </c>
      <c r="H1" s="95" t="s">
        <v>61</v>
      </c>
      <c r="I1" s="83" t="s">
        <v>62</v>
      </c>
    </row>
    <row r="2" spans="1:9" x14ac:dyDescent="0.2">
      <c r="E2" s="16"/>
      <c r="H2" s="66"/>
    </row>
    <row r="3" spans="1:9" x14ac:dyDescent="0.2">
      <c r="A3" s="7" t="s">
        <v>12</v>
      </c>
      <c r="E3" s="16"/>
    </row>
    <row r="4" spans="1:9" x14ac:dyDescent="0.2">
      <c r="B4" s="1" t="s">
        <v>3</v>
      </c>
      <c r="C4" s="3">
        <v>25000</v>
      </c>
      <c r="D4" s="21">
        <v>0</v>
      </c>
      <c r="E4" s="17">
        <f>C4-D4</f>
        <v>25000</v>
      </c>
      <c r="F4" s="9">
        <v>0</v>
      </c>
      <c r="G4" s="14">
        <f>SUM(E4:F4)</f>
        <v>25000</v>
      </c>
      <c r="H4" s="68"/>
      <c r="I4" s="98"/>
    </row>
    <row r="5" spans="1:9" x14ac:dyDescent="0.2">
      <c r="B5" s="1" t="s">
        <v>13</v>
      </c>
      <c r="C5" s="3">
        <v>40600</v>
      </c>
      <c r="D5" s="21">
        <v>0</v>
      </c>
      <c r="E5" s="17">
        <f>C5-D5</f>
        <v>40600</v>
      </c>
      <c r="F5" s="9">
        <v>0</v>
      </c>
      <c r="G5" s="14">
        <f>SUM(E5:F5)</f>
        <v>40600</v>
      </c>
      <c r="H5" s="68"/>
      <c r="I5" s="98"/>
    </row>
    <row r="6" spans="1:9" x14ac:dyDescent="0.2">
      <c r="B6" s="1" t="s">
        <v>14</v>
      </c>
      <c r="C6" s="3">
        <v>16000</v>
      </c>
      <c r="D6" s="21">
        <v>0</v>
      </c>
      <c r="E6" s="17">
        <f>C6-D6</f>
        <v>16000</v>
      </c>
      <c r="F6" s="9">
        <v>0</v>
      </c>
      <c r="G6" s="14">
        <f>SUM(E6:F6)</f>
        <v>16000</v>
      </c>
      <c r="H6" s="68"/>
      <c r="I6" s="98"/>
    </row>
    <row r="7" spans="1:9" s="7" customFormat="1" x14ac:dyDescent="0.2">
      <c r="C7" s="6">
        <f>SUM(C4:C6)</f>
        <v>81600</v>
      </c>
      <c r="D7" s="22">
        <f>SUM(D4:D6)</f>
        <v>0</v>
      </c>
      <c r="E7" s="23">
        <f>SUM(E4:E6)</f>
        <v>81600</v>
      </c>
      <c r="F7" s="8">
        <f>SUM(F4:F6)</f>
        <v>0</v>
      </c>
      <c r="G7" s="15">
        <f>SUM(G4:G6)</f>
        <v>81600</v>
      </c>
      <c r="H7" s="68"/>
      <c r="I7" s="18"/>
    </row>
    <row r="8" spans="1:9" x14ac:dyDescent="0.2">
      <c r="A8" s="7" t="s">
        <v>15</v>
      </c>
      <c r="C8" s="3"/>
      <c r="D8" s="21"/>
      <c r="E8" s="17"/>
      <c r="F8" s="9"/>
      <c r="G8" s="14"/>
      <c r="H8" s="68"/>
      <c r="I8" s="98"/>
    </row>
    <row r="9" spans="1:9" x14ac:dyDescent="0.2">
      <c r="B9" s="1" t="s">
        <v>3</v>
      </c>
      <c r="C9" s="3">
        <v>262151.82</v>
      </c>
      <c r="D9" s="21">
        <v>0</v>
      </c>
      <c r="E9" s="17">
        <f t="shared" ref="E9:E14" si="0">C9-D9</f>
        <v>262151.82</v>
      </c>
      <c r="F9" s="9">
        <v>0</v>
      </c>
      <c r="G9" s="14">
        <f t="shared" ref="G9:G14" si="1">SUM(E9:F9)</f>
        <v>262151.82</v>
      </c>
      <c r="H9" s="68"/>
      <c r="I9" s="98"/>
    </row>
    <row r="10" spans="1:9" x14ac:dyDescent="0.2">
      <c r="B10" s="1" t="s">
        <v>13</v>
      </c>
      <c r="C10" s="3">
        <v>709165.28</v>
      </c>
      <c r="D10" s="21">
        <v>0</v>
      </c>
      <c r="E10" s="17">
        <f t="shared" si="0"/>
        <v>709165.28</v>
      </c>
      <c r="F10" s="9">
        <v>0</v>
      </c>
      <c r="G10" s="14">
        <f t="shared" si="1"/>
        <v>709165.28</v>
      </c>
      <c r="H10" s="85">
        <v>2000</v>
      </c>
      <c r="I10" s="98">
        <v>33</v>
      </c>
    </row>
    <row r="11" spans="1:9" x14ac:dyDescent="0.2">
      <c r="B11" s="1" t="s">
        <v>16</v>
      </c>
      <c r="C11" s="3">
        <v>130000</v>
      </c>
      <c r="D11" s="21">
        <v>0</v>
      </c>
      <c r="E11" s="17">
        <f t="shared" si="0"/>
        <v>130000</v>
      </c>
      <c r="F11" s="9">
        <v>0</v>
      </c>
      <c r="G11" s="14">
        <f t="shared" si="1"/>
        <v>130000</v>
      </c>
      <c r="H11" s="85"/>
      <c r="I11" s="98"/>
    </row>
    <row r="12" spans="1:9" x14ac:dyDescent="0.2">
      <c r="B12" s="1" t="s">
        <v>24</v>
      </c>
      <c r="C12" s="3">
        <v>100000</v>
      </c>
      <c r="D12" s="21">
        <v>0</v>
      </c>
      <c r="E12" s="17">
        <f t="shared" si="0"/>
        <v>100000</v>
      </c>
      <c r="F12" s="9">
        <v>0</v>
      </c>
      <c r="G12" s="14">
        <f t="shared" si="1"/>
        <v>100000</v>
      </c>
      <c r="H12" s="85">
        <v>1643.05</v>
      </c>
      <c r="I12" s="98">
        <v>1643.05</v>
      </c>
    </row>
    <row r="13" spans="1:9" x14ac:dyDescent="0.2">
      <c r="B13" s="1" t="s">
        <v>4</v>
      </c>
      <c r="C13" s="3">
        <v>300000</v>
      </c>
      <c r="D13" s="21">
        <v>0</v>
      </c>
      <c r="E13" s="17">
        <f t="shared" si="0"/>
        <v>300000</v>
      </c>
      <c r="F13" s="9">
        <v>0</v>
      </c>
      <c r="G13" s="14">
        <f t="shared" si="1"/>
        <v>300000</v>
      </c>
      <c r="H13" s="68"/>
      <c r="I13" s="98"/>
    </row>
    <row r="14" spans="1:9" x14ac:dyDescent="0.2">
      <c r="B14" s="1" t="s">
        <v>14</v>
      </c>
      <c r="C14" s="3">
        <v>100000</v>
      </c>
      <c r="D14" s="21">
        <v>0</v>
      </c>
      <c r="E14" s="17">
        <f t="shared" si="0"/>
        <v>100000</v>
      </c>
      <c r="F14" s="9">
        <v>0</v>
      </c>
      <c r="G14" s="14">
        <f t="shared" si="1"/>
        <v>100000</v>
      </c>
      <c r="H14" s="68"/>
      <c r="I14" s="98"/>
    </row>
    <row r="15" spans="1:9" s="31" customFormat="1" x14ac:dyDescent="0.2">
      <c r="C15" s="6">
        <f>SUM(C9:C14)</f>
        <v>1601317.1</v>
      </c>
      <c r="D15" s="22">
        <f>SUM(D9:D14)</f>
        <v>0</v>
      </c>
      <c r="E15" s="23">
        <f>SUM(E9:E14)</f>
        <v>1601317.1</v>
      </c>
      <c r="F15" s="8">
        <f>SUM(F9:F14)</f>
        <v>0</v>
      </c>
      <c r="G15" s="15">
        <f>SUM(G9:G14)</f>
        <v>1601317.1</v>
      </c>
      <c r="H15" s="68"/>
      <c r="I15" s="18"/>
    </row>
    <row r="16" spans="1:9" x14ac:dyDescent="0.2">
      <c r="A16" s="7" t="s">
        <v>25</v>
      </c>
      <c r="C16" s="3"/>
      <c r="D16" s="21"/>
      <c r="E16" s="17"/>
      <c r="F16" s="9"/>
      <c r="G16" s="14"/>
      <c r="H16" s="68"/>
      <c r="I16" s="98"/>
    </row>
    <row r="17" spans="1:9" x14ac:dyDescent="0.2">
      <c r="B17" s="1" t="s">
        <v>3</v>
      </c>
      <c r="C17" s="3">
        <v>20000</v>
      </c>
      <c r="D17" s="21">
        <v>0</v>
      </c>
      <c r="E17" s="17">
        <f>C17-D17</f>
        <v>20000</v>
      </c>
      <c r="F17" s="9">
        <v>0</v>
      </c>
      <c r="G17" s="14">
        <f>SUM(E17:F17)</f>
        <v>20000</v>
      </c>
      <c r="H17" s="68"/>
      <c r="I17" s="98"/>
    </row>
    <row r="18" spans="1:9" x14ac:dyDescent="0.2">
      <c r="B18" s="1" t="s">
        <v>13</v>
      </c>
      <c r="C18" s="3">
        <v>20000</v>
      </c>
      <c r="D18" s="21">
        <v>0</v>
      </c>
      <c r="E18" s="17">
        <f>C18-D18</f>
        <v>20000</v>
      </c>
      <c r="F18" s="9">
        <v>0</v>
      </c>
      <c r="G18" s="14">
        <f>SUM(E18:F18)</f>
        <v>20000</v>
      </c>
      <c r="H18" s="85"/>
      <c r="I18" s="98"/>
    </row>
    <row r="19" spans="1:9" x14ac:dyDescent="0.2">
      <c r="B19" s="1" t="s">
        <v>26</v>
      </c>
      <c r="C19" s="3">
        <v>12952.25</v>
      </c>
      <c r="D19" s="21">
        <v>0</v>
      </c>
      <c r="E19" s="17">
        <f>C19-D19</f>
        <v>12952.25</v>
      </c>
      <c r="F19" s="9">
        <v>0</v>
      </c>
      <c r="G19" s="14">
        <f>SUM(E19:F19)</f>
        <v>12952.25</v>
      </c>
      <c r="H19" s="68"/>
      <c r="I19" s="98"/>
    </row>
    <row r="20" spans="1:9" x14ac:dyDescent="0.2">
      <c r="B20" s="1" t="s">
        <v>14</v>
      </c>
      <c r="C20" s="3">
        <v>10000</v>
      </c>
      <c r="D20" s="21">
        <v>0</v>
      </c>
      <c r="E20" s="17">
        <f>C20-D20</f>
        <v>10000</v>
      </c>
      <c r="F20" s="9">
        <v>0</v>
      </c>
      <c r="G20" s="14">
        <f>SUM(E20:F20)</f>
        <v>10000</v>
      </c>
      <c r="H20" s="68"/>
      <c r="I20" s="98"/>
    </row>
    <row r="21" spans="1:9" s="63" customFormat="1" x14ac:dyDescent="0.2">
      <c r="C21" s="6">
        <f>SUM(C17:C20)</f>
        <v>62952.25</v>
      </c>
      <c r="D21" s="22">
        <f>SUM(D17:D20)</f>
        <v>0</v>
      </c>
      <c r="E21" s="23">
        <f>SUM(E17:E20)</f>
        <v>62952.25</v>
      </c>
      <c r="F21" s="8">
        <f>SUM(F17:F20)</f>
        <v>0</v>
      </c>
      <c r="G21" s="15">
        <f>SUM(G17:G20)</f>
        <v>62952.25</v>
      </c>
      <c r="H21" s="68"/>
      <c r="I21" s="18"/>
    </row>
    <row r="22" spans="1:9" x14ac:dyDescent="0.2">
      <c r="A22" s="7" t="s">
        <v>18</v>
      </c>
      <c r="C22" s="3"/>
      <c r="D22" s="21"/>
      <c r="E22" s="17"/>
      <c r="F22" s="9"/>
      <c r="G22" s="14"/>
      <c r="H22" s="85"/>
      <c r="I22" s="98"/>
    </row>
    <row r="23" spans="1:9" x14ac:dyDescent="0.2">
      <c r="B23" s="1" t="s">
        <v>13</v>
      </c>
      <c r="C23" s="3">
        <v>236205.07</v>
      </c>
      <c r="D23" s="21">
        <v>0</v>
      </c>
      <c r="E23" s="17">
        <f>C23-D23</f>
        <v>236205.07</v>
      </c>
      <c r="F23" s="9">
        <v>0</v>
      </c>
      <c r="G23" s="14">
        <f>SUM(E23:F23)</f>
        <v>236205.07</v>
      </c>
      <c r="H23" s="68"/>
      <c r="I23" s="98"/>
    </row>
    <row r="24" spans="1:9" s="31" customFormat="1" x14ac:dyDescent="0.2">
      <c r="C24" s="6">
        <f>SUM(C23)</f>
        <v>236205.07</v>
      </c>
      <c r="D24" s="22">
        <f>SUM(D23)</f>
        <v>0</v>
      </c>
      <c r="E24" s="23">
        <f>SUM(E23)</f>
        <v>236205.07</v>
      </c>
      <c r="F24" s="8">
        <f>SUM(F23)</f>
        <v>0</v>
      </c>
      <c r="G24" s="15">
        <f>SUM(G23)</f>
        <v>236205.07</v>
      </c>
      <c r="H24" s="68"/>
      <c r="I24" s="18"/>
    </row>
    <row r="25" spans="1:9" x14ac:dyDescent="0.2">
      <c r="A25" s="7" t="s">
        <v>20</v>
      </c>
      <c r="C25" s="3"/>
      <c r="D25" s="21"/>
      <c r="E25" s="17"/>
      <c r="F25" s="9"/>
      <c r="G25" s="14"/>
      <c r="H25" s="68"/>
      <c r="I25" s="98"/>
    </row>
    <row r="26" spans="1:9" x14ac:dyDescent="0.2">
      <c r="B26" s="1" t="s">
        <v>3</v>
      </c>
      <c r="C26" s="3">
        <v>30000</v>
      </c>
      <c r="D26" s="21">
        <v>0</v>
      </c>
      <c r="E26" s="17">
        <f t="shared" ref="E26:E31" si="2">C26-D26</f>
        <v>30000</v>
      </c>
      <c r="F26" s="9">
        <v>0</v>
      </c>
      <c r="G26" s="14">
        <f t="shared" ref="G26:G31" si="3">SUM(E26:F26)</f>
        <v>30000</v>
      </c>
      <c r="H26" s="85"/>
      <c r="I26" s="98"/>
    </row>
    <row r="27" spans="1:9" x14ac:dyDescent="0.2">
      <c r="B27" s="1" t="s">
        <v>13</v>
      </c>
      <c r="C27" s="3">
        <v>58031.839999999997</v>
      </c>
      <c r="D27" s="21">
        <v>0</v>
      </c>
      <c r="E27" s="17">
        <f t="shared" si="2"/>
        <v>58031.839999999997</v>
      </c>
      <c r="F27" s="9">
        <v>2000000</v>
      </c>
      <c r="G27" s="14">
        <f t="shared" si="3"/>
        <v>2058031.84</v>
      </c>
      <c r="H27" s="85"/>
      <c r="I27" s="98"/>
    </row>
    <row r="28" spans="1:9" x14ac:dyDescent="0.2">
      <c r="B28" s="1" t="s">
        <v>27</v>
      </c>
      <c r="C28" s="3">
        <v>30000</v>
      </c>
      <c r="D28" s="21">
        <v>0</v>
      </c>
      <c r="E28" s="17">
        <f t="shared" si="2"/>
        <v>30000</v>
      </c>
      <c r="F28" s="9">
        <v>0</v>
      </c>
      <c r="G28" s="14">
        <f t="shared" si="3"/>
        <v>30000</v>
      </c>
      <c r="H28" s="68"/>
      <c r="I28" s="98"/>
    </row>
    <row r="29" spans="1:9" x14ac:dyDescent="0.2">
      <c r="B29" s="1" t="s">
        <v>31</v>
      </c>
      <c r="C29" s="3">
        <v>50000</v>
      </c>
      <c r="D29" s="21">
        <v>0</v>
      </c>
      <c r="E29" s="17">
        <f t="shared" si="2"/>
        <v>50000</v>
      </c>
      <c r="F29" s="9">
        <v>0</v>
      </c>
      <c r="G29" s="14">
        <f t="shared" si="3"/>
        <v>50000</v>
      </c>
      <c r="H29" s="68"/>
      <c r="I29" s="98"/>
    </row>
    <row r="30" spans="1:9" x14ac:dyDescent="0.2">
      <c r="B30" s="1" t="s">
        <v>4</v>
      </c>
      <c r="C30" s="3">
        <v>100000</v>
      </c>
      <c r="D30" s="21">
        <v>0</v>
      </c>
      <c r="E30" s="17">
        <f t="shared" si="2"/>
        <v>100000</v>
      </c>
      <c r="F30" s="9">
        <v>15008379.029999999</v>
      </c>
      <c r="G30" s="14">
        <f t="shared" si="3"/>
        <v>15108379.029999999</v>
      </c>
      <c r="H30" s="85">
        <v>10983597.300000001</v>
      </c>
      <c r="I30" s="98">
        <v>0</v>
      </c>
    </row>
    <row r="31" spans="1:9" x14ac:dyDescent="0.2">
      <c r="B31" s="1" t="s">
        <v>14</v>
      </c>
      <c r="C31" s="3">
        <v>20000</v>
      </c>
      <c r="D31" s="21">
        <v>0</v>
      </c>
      <c r="E31" s="17">
        <f t="shared" si="2"/>
        <v>20000</v>
      </c>
      <c r="F31" s="9">
        <v>0</v>
      </c>
      <c r="G31" s="14">
        <f t="shared" si="3"/>
        <v>20000</v>
      </c>
      <c r="H31" s="68"/>
      <c r="I31" s="98"/>
    </row>
    <row r="32" spans="1:9" s="31" customFormat="1" x14ac:dyDescent="0.2">
      <c r="C32" s="6">
        <f>SUM(C26:C31)</f>
        <v>288031.83999999997</v>
      </c>
      <c r="D32" s="22">
        <f>SUM(D26:D31)</f>
        <v>0</v>
      </c>
      <c r="E32" s="23">
        <f>SUM(E26:E31)</f>
        <v>288031.83999999997</v>
      </c>
      <c r="F32" s="8">
        <f>SUM(F26:F31)</f>
        <v>17008379.030000001</v>
      </c>
      <c r="G32" s="15">
        <f>SUM(G26:G31)</f>
        <v>17296410.869999997</v>
      </c>
      <c r="H32" s="68"/>
      <c r="I32" s="18"/>
    </row>
    <row r="33" spans="1:9" x14ac:dyDescent="0.2">
      <c r="A33" s="7" t="s">
        <v>8</v>
      </c>
      <c r="C33" s="3"/>
      <c r="D33" s="21"/>
      <c r="E33" s="17"/>
      <c r="F33" s="9"/>
      <c r="G33" s="14"/>
      <c r="H33" s="68"/>
      <c r="I33" s="98"/>
    </row>
    <row r="34" spans="1:9" x14ac:dyDescent="0.2">
      <c r="B34" s="1" t="s">
        <v>3</v>
      </c>
      <c r="C34" s="3">
        <v>20000</v>
      </c>
      <c r="D34" s="21">
        <v>0</v>
      </c>
      <c r="E34" s="17">
        <f>C34-D34</f>
        <v>20000</v>
      </c>
      <c r="F34" s="9">
        <v>0</v>
      </c>
      <c r="G34" s="14">
        <f>SUM(E34:F34)</f>
        <v>20000</v>
      </c>
      <c r="H34" s="68"/>
      <c r="I34" s="98"/>
    </row>
    <row r="35" spans="1:9" x14ac:dyDescent="0.2">
      <c r="B35" s="1" t="s">
        <v>13</v>
      </c>
      <c r="C35" s="3">
        <v>70800</v>
      </c>
      <c r="D35" s="21">
        <v>0</v>
      </c>
      <c r="E35" s="17">
        <f>C35-D35</f>
        <v>70800</v>
      </c>
      <c r="F35" s="9">
        <v>0</v>
      </c>
      <c r="G35" s="14">
        <f>SUM(E35:F35)</f>
        <v>70800</v>
      </c>
      <c r="H35" s="68"/>
      <c r="I35" s="98"/>
    </row>
    <row r="36" spans="1:9" x14ac:dyDescent="0.2">
      <c r="B36" s="1" t="s">
        <v>4</v>
      </c>
      <c r="C36" s="3">
        <v>50000</v>
      </c>
      <c r="D36" s="21">
        <v>0</v>
      </c>
      <c r="E36" s="17">
        <f>C36-D36</f>
        <v>50000</v>
      </c>
      <c r="F36" s="9">
        <v>0</v>
      </c>
      <c r="G36" s="14">
        <f>SUM(E36:F36)</f>
        <v>50000</v>
      </c>
      <c r="H36" s="68"/>
      <c r="I36" s="98"/>
    </row>
    <row r="37" spans="1:9" x14ac:dyDescent="0.2">
      <c r="B37" s="5" t="s">
        <v>14</v>
      </c>
      <c r="C37" s="3">
        <v>100000</v>
      </c>
      <c r="D37" s="21">
        <v>0</v>
      </c>
      <c r="E37" s="17">
        <f>C37-D37</f>
        <v>100000</v>
      </c>
      <c r="F37" s="9">
        <v>0</v>
      </c>
      <c r="G37" s="14">
        <f>SUM(E37:F37)</f>
        <v>100000</v>
      </c>
      <c r="H37" s="68"/>
      <c r="I37" s="98"/>
    </row>
    <row r="38" spans="1:9" s="31" customFormat="1" x14ac:dyDescent="0.2">
      <c r="C38" s="6">
        <f>SUM(C34:C37)</f>
        <v>240800</v>
      </c>
      <c r="D38" s="22">
        <f>SUM(D34:D37)</f>
        <v>0</v>
      </c>
      <c r="E38" s="23">
        <f>SUM(E34:E37)</f>
        <v>240800</v>
      </c>
      <c r="F38" s="8">
        <f>SUM(F34:F37)</f>
        <v>0</v>
      </c>
      <c r="G38" s="15">
        <f>SUM(G34:G37)</f>
        <v>240800</v>
      </c>
      <c r="H38" s="68"/>
      <c r="I38" s="18"/>
    </row>
    <row r="39" spans="1:9" x14ac:dyDescent="0.2">
      <c r="A39" s="7" t="s">
        <v>21</v>
      </c>
      <c r="C39" s="3"/>
      <c r="D39" s="21"/>
      <c r="E39" s="17"/>
      <c r="F39" s="9"/>
      <c r="G39" s="14"/>
      <c r="H39" s="68"/>
      <c r="I39" s="98"/>
    </row>
    <row r="40" spans="1:9" x14ac:dyDescent="0.2">
      <c r="B40" s="1" t="s">
        <v>3</v>
      </c>
      <c r="C40" s="3">
        <v>40400</v>
      </c>
      <c r="D40" s="21">
        <v>0</v>
      </c>
      <c r="E40" s="17">
        <f>C40-D40</f>
        <v>40400</v>
      </c>
      <c r="F40" s="9">
        <v>0</v>
      </c>
      <c r="G40" s="14">
        <f>SUM(E40:F40)</f>
        <v>40400</v>
      </c>
      <c r="H40" s="68"/>
      <c r="I40" s="98"/>
    </row>
    <row r="41" spans="1:9" x14ac:dyDescent="0.2">
      <c r="B41" s="1" t="s">
        <v>13</v>
      </c>
      <c r="C41" s="3">
        <v>50400.02</v>
      </c>
      <c r="D41" s="21">
        <v>0</v>
      </c>
      <c r="E41" s="17">
        <f>C41-D41</f>
        <v>50400.02</v>
      </c>
      <c r="F41" s="9">
        <v>0</v>
      </c>
      <c r="G41" s="14">
        <f>SUM(E41:F41)</f>
        <v>50400.02</v>
      </c>
      <c r="H41" s="68"/>
      <c r="I41" s="98"/>
    </row>
    <row r="42" spans="1:9" x14ac:dyDescent="0.2">
      <c r="B42" s="1" t="s">
        <v>4</v>
      </c>
      <c r="C42" s="3">
        <v>50000</v>
      </c>
      <c r="D42" s="21">
        <v>0</v>
      </c>
      <c r="E42" s="17">
        <f>C42-D42</f>
        <v>50000</v>
      </c>
      <c r="F42" s="9">
        <v>0</v>
      </c>
      <c r="G42" s="14">
        <f>SUM(E42:F42)</f>
        <v>50000</v>
      </c>
      <c r="H42" s="68"/>
      <c r="I42" s="98"/>
    </row>
    <row r="43" spans="1:9" x14ac:dyDescent="0.2">
      <c r="B43" s="1" t="s">
        <v>14</v>
      </c>
      <c r="C43" s="3">
        <v>99999.97</v>
      </c>
      <c r="D43" s="21">
        <v>0</v>
      </c>
      <c r="E43" s="17">
        <f>C43-D43</f>
        <v>99999.97</v>
      </c>
      <c r="F43" s="9">
        <v>0</v>
      </c>
      <c r="G43" s="14">
        <f>SUM(E43:F43)</f>
        <v>99999.97</v>
      </c>
      <c r="H43" s="68"/>
      <c r="I43" s="98"/>
    </row>
    <row r="44" spans="1:9" s="31" customFormat="1" x14ac:dyDescent="0.2">
      <c r="C44" s="6">
        <f>SUM(C40:C43)</f>
        <v>240799.99</v>
      </c>
      <c r="D44" s="22">
        <f>SUM(D40:D43)</f>
        <v>0</v>
      </c>
      <c r="E44" s="23">
        <f>SUM(E40:E43)</f>
        <v>240799.99</v>
      </c>
      <c r="F44" s="8">
        <f>SUM(F40:F43)</f>
        <v>0</v>
      </c>
      <c r="G44" s="15">
        <f>SUM(G40:G43)</f>
        <v>240799.99</v>
      </c>
      <c r="H44" s="68"/>
      <c r="I44" s="18"/>
    </row>
    <row r="45" spans="1:9" x14ac:dyDescent="0.2">
      <c r="A45" s="7" t="s">
        <v>28</v>
      </c>
      <c r="C45" s="3"/>
      <c r="D45" s="21"/>
      <c r="E45" s="17"/>
      <c r="F45" s="9"/>
      <c r="G45" s="14"/>
      <c r="H45" s="68"/>
      <c r="I45" s="98"/>
    </row>
    <row r="46" spans="1:9" x14ac:dyDescent="0.2">
      <c r="B46" s="1" t="s">
        <v>3</v>
      </c>
      <c r="C46" s="3">
        <v>50000</v>
      </c>
      <c r="D46" s="21">
        <v>0</v>
      </c>
      <c r="E46" s="17">
        <f>C46-D46</f>
        <v>50000</v>
      </c>
      <c r="F46" s="9">
        <v>0</v>
      </c>
      <c r="G46" s="14">
        <f>SUM(E46:F46)</f>
        <v>50000</v>
      </c>
      <c r="H46" s="68"/>
      <c r="I46" s="98"/>
    </row>
    <row r="47" spans="1:9" x14ac:dyDescent="0.2">
      <c r="B47" s="1" t="s">
        <v>13</v>
      </c>
      <c r="C47" s="3">
        <v>142151.82999999999</v>
      </c>
      <c r="D47" s="21">
        <v>0</v>
      </c>
      <c r="E47" s="17">
        <f>C47-D47</f>
        <v>142151.82999999999</v>
      </c>
      <c r="F47" s="9">
        <v>0</v>
      </c>
      <c r="G47" s="14">
        <f>SUM(E47:F47)</f>
        <v>142151.82999999999</v>
      </c>
      <c r="H47" s="68"/>
      <c r="I47" s="98"/>
    </row>
    <row r="48" spans="1:9" x14ac:dyDescent="0.2">
      <c r="B48" s="1" t="s">
        <v>4</v>
      </c>
      <c r="C48" s="3">
        <v>338576.89</v>
      </c>
      <c r="D48" s="21">
        <v>0</v>
      </c>
      <c r="E48" s="17">
        <f>C48-D48</f>
        <v>338576.89</v>
      </c>
      <c r="F48" s="9">
        <v>0</v>
      </c>
      <c r="G48" s="14">
        <f>SUM(E48:F48)</f>
        <v>338576.89</v>
      </c>
      <c r="H48" s="85"/>
      <c r="I48" s="98"/>
    </row>
    <row r="49" spans="1:9" x14ac:dyDescent="0.2">
      <c r="B49" s="1" t="s">
        <v>7</v>
      </c>
      <c r="C49" s="3">
        <v>100000</v>
      </c>
      <c r="D49" s="21">
        <v>0</v>
      </c>
      <c r="E49" s="17">
        <f>C49-D49</f>
        <v>100000</v>
      </c>
      <c r="F49" s="9">
        <v>0</v>
      </c>
      <c r="G49" s="14">
        <f>SUM(E49:F49)</f>
        <v>100000</v>
      </c>
      <c r="H49" s="85"/>
      <c r="I49" s="98"/>
    </row>
    <row r="50" spans="1:9" s="31" customFormat="1" x14ac:dyDescent="0.2">
      <c r="C50" s="6">
        <f>SUM(C46:C49)</f>
        <v>630728.72</v>
      </c>
      <c r="D50" s="22">
        <f>SUM(D46:D49)</f>
        <v>0</v>
      </c>
      <c r="E50" s="23">
        <f>SUM(E46:E49)</f>
        <v>630728.72</v>
      </c>
      <c r="F50" s="8">
        <f>SUM(F46:F49)</f>
        <v>0</v>
      </c>
      <c r="G50" s="15">
        <f>SUM(G46:G49)</f>
        <v>630728.72</v>
      </c>
      <c r="H50" s="68"/>
      <c r="I50" s="18"/>
    </row>
    <row r="51" spans="1:9" x14ac:dyDescent="0.2">
      <c r="A51" s="7" t="s">
        <v>22</v>
      </c>
      <c r="C51" s="3"/>
      <c r="D51" s="21"/>
      <c r="E51" s="17"/>
      <c r="F51" s="9"/>
      <c r="G51" s="14"/>
      <c r="H51" s="68"/>
      <c r="I51" s="98"/>
    </row>
    <row r="52" spans="1:9" x14ac:dyDescent="0.2">
      <c r="B52" s="1" t="s">
        <v>3</v>
      </c>
      <c r="C52" s="3">
        <v>78902.539999999994</v>
      </c>
      <c r="D52" s="21">
        <v>0</v>
      </c>
      <c r="E52" s="17">
        <f>C52-D52</f>
        <v>78902.539999999994</v>
      </c>
      <c r="F52" s="9">
        <v>0</v>
      </c>
      <c r="G52" s="14">
        <f>SUM(E52:F52)</f>
        <v>78902.539999999994</v>
      </c>
      <c r="H52" s="85"/>
      <c r="I52" s="98"/>
    </row>
    <row r="53" spans="1:9" x14ac:dyDescent="0.2">
      <c r="B53" s="1" t="s">
        <v>29</v>
      </c>
      <c r="C53" s="3">
        <v>70000</v>
      </c>
      <c r="D53" s="21">
        <v>0</v>
      </c>
      <c r="E53" s="17">
        <f>C53-D53</f>
        <v>70000</v>
      </c>
      <c r="F53" s="9">
        <v>0</v>
      </c>
      <c r="G53" s="14">
        <f>SUM(E53:F53)</f>
        <v>70000</v>
      </c>
      <c r="H53" s="85"/>
      <c r="I53" s="98"/>
    </row>
    <row r="54" spans="1:9" x14ac:dyDescent="0.2">
      <c r="B54" s="1" t="s">
        <v>23</v>
      </c>
      <c r="C54" s="3">
        <v>100000</v>
      </c>
      <c r="D54" s="21">
        <v>0</v>
      </c>
      <c r="E54" s="17">
        <f>C54-D54</f>
        <v>100000</v>
      </c>
      <c r="F54" s="9">
        <v>0</v>
      </c>
      <c r="G54" s="14">
        <f>SUM(E54:F54)</f>
        <v>100000</v>
      </c>
      <c r="H54" s="85"/>
      <c r="I54" s="98"/>
    </row>
    <row r="55" spans="1:9" x14ac:dyDescent="0.2">
      <c r="B55" s="1" t="s">
        <v>30</v>
      </c>
      <c r="C55" s="3">
        <v>29999.96</v>
      </c>
      <c r="D55" s="21">
        <v>0</v>
      </c>
      <c r="E55" s="17">
        <f>C55-D55</f>
        <v>29999.96</v>
      </c>
      <c r="F55" s="9">
        <v>0</v>
      </c>
      <c r="G55" s="14">
        <f>SUM(E55:F55)</f>
        <v>29999.96</v>
      </c>
      <c r="H55" s="85"/>
      <c r="I55" s="98"/>
    </row>
    <row r="56" spans="1:9" s="31" customFormat="1" x14ac:dyDescent="0.2">
      <c r="C56" s="6">
        <f>SUM(C52:C55)</f>
        <v>278902.5</v>
      </c>
      <c r="D56" s="22">
        <f>SUM(D52:D55)</f>
        <v>0</v>
      </c>
      <c r="E56" s="23">
        <f>SUM(E52:E55)</f>
        <v>278902.5</v>
      </c>
      <c r="F56" s="8">
        <f>SUM(F52:F55)</f>
        <v>0</v>
      </c>
      <c r="G56" s="15">
        <f>SUM(G52:G55)</f>
        <v>278902.5</v>
      </c>
      <c r="H56" s="68"/>
      <c r="I56" s="18"/>
    </row>
    <row r="57" spans="1:9" x14ac:dyDescent="0.2">
      <c r="C57" s="3"/>
      <c r="D57" s="21"/>
      <c r="E57" s="17"/>
      <c r="F57" s="9"/>
      <c r="G57" s="14"/>
      <c r="H57" s="85"/>
      <c r="I57" s="98"/>
    </row>
    <row r="58" spans="1:9" ht="20" x14ac:dyDescent="0.2">
      <c r="A58" s="39" t="s">
        <v>9</v>
      </c>
      <c r="B58" s="39"/>
      <c r="C58" s="41">
        <f>C7+C15+C21+C24+C32+C38+C44+C50+C56</f>
        <v>3661337.4699999997</v>
      </c>
      <c r="D58" s="52">
        <f>D7+D15+D21+D24+D32+D38+D44+D50+D56</f>
        <v>0</v>
      </c>
      <c r="E58" s="64">
        <f>E7+E15+E21+E24+E32+E38+E44+E50+E56</f>
        <v>3661337.4699999997</v>
      </c>
      <c r="F58" s="44">
        <f>F7+F15+F21+F24+F32+F38+F44+F50+F56</f>
        <v>17008379.030000001</v>
      </c>
      <c r="G58" s="45">
        <f>SUM(C58:F58)</f>
        <v>24331053.969999999</v>
      </c>
      <c r="H58" s="68">
        <f>SUM(H4:H57)</f>
        <v>10987240.350000001</v>
      </c>
      <c r="I58" s="18">
        <f>SUM(I4:I57)</f>
        <v>1676.05</v>
      </c>
    </row>
    <row r="60" spans="1:9" x14ac:dyDescent="0.2">
      <c r="D60" s="21"/>
      <c r="E60" s="16"/>
      <c r="F60" s="9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2021</vt:lpstr>
      <vt:lpstr>2022</vt:lpstr>
      <vt:lpstr>2023</vt:lpstr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2023-05-10T21:43:58Z</dcterms:created>
  <dcterms:modified xsi:type="dcterms:W3CDTF">2024-08-17T22:29:50Z</dcterms:modified>
</cp:coreProperties>
</file>